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6840" yWindow="1350" windowWidth="12390" windowHeight="9345"/>
  </bookViews>
  <sheets>
    <sheet name="BS" sheetId="1" r:id="rId1"/>
    <sheet name="PL&amp;CF" sheetId="2" r:id="rId2"/>
    <sheet name="CE1" sheetId="3" r:id="rId3"/>
    <sheet name="CE3" sheetId="4" r:id="rId4"/>
  </sheets>
  <definedNames>
    <definedName name="_xlnm.Print_Area" localSheetId="0">BS!$A$1:$K$79</definedName>
    <definedName name="_xlnm.Print_Area" localSheetId="2">'CE1'!$A$1:$U$32</definedName>
    <definedName name="_xlnm.Print_Area" localSheetId="3">'CE3'!$A$1:$L$23</definedName>
    <definedName name="_xlnm.Print_Area" localSheetId="1">'PL&amp;CF'!$A$1:$J$137</definedName>
  </definedNames>
  <calcPr calcId="125725"/>
</workbook>
</file>

<file path=xl/calcChain.xml><?xml version="1.0" encoding="utf-8"?>
<calcChain xmlns="http://schemas.openxmlformats.org/spreadsheetml/2006/main">
  <c r="D69" i="1"/>
  <c r="I29" i="3"/>
  <c r="H68" i="1"/>
  <c r="O29" i="3"/>
  <c r="Q29"/>
  <c r="U29" s="1"/>
  <c r="U30" s="1"/>
  <c r="U31" s="1"/>
  <c r="J116" i="2"/>
  <c r="H116"/>
  <c r="F116"/>
  <c r="D116"/>
  <c r="S27" i="3"/>
  <c r="O27"/>
  <c r="Q27"/>
  <c r="O28"/>
  <c r="Q28"/>
  <c r="O18"/>
  <c r="Q18"/>
  <c r="U18"/>
  <c r="C24"/>
  <c r="C26"/>
  <c r="C30"/>
  <c r="E24"/>
  <c r="E26"/>
  <c r="E30"/>
  <c r="G24"/>
  <c r="G26"/>
  <c r="G30"/>
  <c r="I24"/>
  <c r="I26"/>
  <c r="K24"/>
  <c r="K26"/>
  <c r="M24"/>
  <c r="M30"/>
  <c r="E53" i="2"/>
  <c r="G53"/>
  <c r="I53"/>
  <c r="U27" i="3"/>
  <c r="S29"/>
  <c r="O26"/>
  <c r="K30"/>
  <c r="E66" i="2"/>
  <c r="G66"/>
  <c r="I66"/>
  <c r="Q26" i="3"/>
  <c r="O30"/>
  <c r="L13" i="4"/>
  <c r="L12"/>
  <c r="Q22" i="3"/>
  <c r="U22"/>
  <c r="H125" i="2"/>
  <c r="L19" i="4"/>
  <c r="L18"/>
  <c r="L11"/>
  <c r="J70" i="1"/>
  <c r="F70"/>
  <c r="H21" i="4"/>
  <c r="F21"/>
  <c r="D21"/>
  <c r="H15"/>
  <c r="F15"/>
  <c r="D15"/>
  <c r="L14"/>
  <c r="L17"/>
  <c r="S24" i="3"/>
  <c r="S26"/>
  <c r="O23"/>
  <c r="O21"/>
  <c r="Q21"/>
  <c r="O20"/>
  <c r="Q20"/>
  <c r="O17"/>
  <c r="S28"/>
  <c r="U28"/>
  <c r="U26"/>
  <c r="Q17"/>
  <c r="U17"/>
  <c r="O24"/>
  <c r="U21"/>
  <c r="U20"/>
  <c r="S30"/>
  <c r="J48" i="2"/>
  <c r="H48"/>
  <c r="F48"/>
  <c r="D48"/>
  <c r="H13"/>
  <c r="D15" i="1"/>
  <c r="J13" i="2"/>
  <c r="F13"/>
  <c r="D48" i="1"/>
  <c r="F48"/>
  <c r="H48"/>
  <c r="J48"/>
  <c r="J42"/>
  <c r="F42"/>
  <c r="J24"/>
  <c r="J15"/>
  <c r="F24"/>
  <c r="F15"/>
  <c r="H42"/>
  <c r="D42"/>
  <c r="J25"/>
  <c r="J49"/>
  <c r="F49"/>
  <c r="F71"/>
  <c r="F25"/>
  <c r="D49"/>
  <c r="H49"/>
  <c r="H24"/>
  <c r="D24"/>
  <c r="H15"/>
  <c r="F72"/>
  <c r="J71"/>
  <c r="J72"/>
  <c r="H25"/>
  <c r="D25"/>
  <c r="J18" i="2"/>
  <c r="F18"/>
  <c r="H18"/>
  <c r="D18"/>
  <c r="J19"/>
  <c r="J21"/>
  <c r="J66"/>
  <c r="F19"/>
  <c r="F21"/>
  <c r="F66"/>
  <c r="J23"/>
  <c r="F23"/>
  <c r="F26"/>
  <c r="J125"/>
  <c r="F125"/>
  <c r="D125"/>
  <c r="L9" i="4"/>
  <c r="H19" i="2"/>
  <c r="H21"/>
  <c r="H66"/>
  <c r="D13"/>
  <c r="D19"/>
  <c r="D21"/>
  <c r="D66"/>
  <c r="F28"/>
  <c r="J43"/>
  <c r="J50"/>
  <c r="J26"/>
  <c r="F43"/>
  <c r="F50"/>
  <c r="F55"/>
  <c r="H23"/>
  <c r="H83"/>
  <c r="H92"/>
  <c r="H95"/>
  <c r="D23"/>
  <c r="D83"/>
  <c r="D92"/>
  <c r="D95"/>
  <c r="F83"/>
  <c r="F92"/>
  <c r="J83"/>
  <c r="J92"/>
  <c r="J95"/>
  <c r="J53"/>
  <c r="J55"/>
  <c r="J28"/>
  <c r="F95"/>
  <c r="F127"/>
  <c r="F129"/>
  <c r="Q23" i="3"/>
  <c r="H43" i="2"/>
  <c r="H50"/>
  <c r="H53"/>
  <c r="H26"/>
  <c r="H28"/>
  <c r="D43"/>
  <c r="D50"/>
  <c r="D26"/>
  <c r="D127"/>
  <c r="D129"/>
  <c r="D130"/>
  <c r="H127"/>
  <c r="H129"/>
  <c r="H130"/>
  <c r="D53"/>
  <c r="D55"/>
  <c r="I30" i="3"/>
  <c r="D68" i="1"/>
  <c r="D70" s="1"/>
  <c r="D71" s="1"/>
  <c r="D72" s="1"/>
  <c r="U23" i="3"/>
  <c r="U24"/>
  <c r="Q24"/>
  <c r="J15" i="4"/>
  <c r="L15"/>
  <c r="H55" i="2"/>
  <c r="D28"/>
  <c r="J127"/>
  <c r="J129"/>
  <c r="Q30" i="3"/>
  <c r="L20" i="4"/>
  <c r="L21"/>
  <c r="J21"/>
  <c r="H70" i="1"/>
  <c r="L22" i="4" s="1"/>
  <c r="H71" i="1"/>
  <c r="H72" s="1"/>
</calcChain>
</file>

<file path=xl/sharedStrings.xml><?xml version="1.0" encoding="utf-8"?>
<sst xmlns="http://schemas.openxmlformats.org/spreadsheetml/2006/main" count="286" uniqueCount="202">
  <si>
    <t>Consolidated financial statements</t>
  </si>
  <si>
    <t>Separate financial statements</t>
  </si>
  <si>
    <t>Note</t>
  </si>
  <si>
    <t>Assets</t>
  </si>
  <si>
    <t>Current assets</t>
  </si>
  <si>
    <t>Cash and cash equivalents</t>
  </si>
  <si>
    <t>Total current assets</t>
  </si>
  <si>
    <t>Non-current assets</t>
  </si>
  <si>
    <t>Other non-current assets</t>
  </si>
  <si>
    <t>Total non-current assets</t>
  </si>
  <si>
    <t>Total assets</t>
  </si>
  <si>
    <t>Liabilities and shareholders' equity</t>
  </si>
  <si>
    <t>Current liabilities</t>
  </si>
  <si>
    <t>Total current liabilities</t>
  </si>
  <si>
    <t>Non-current liabilities</t>
  </si>
  <si>
    <t>Total non-current liabilities</t>
  </si>
  <si>
    <t>Total liabilities</t>
  </si>
  <si>
    <t>Shareholders' equity</t>
  </si>
  <si>
    <t>Share capital</t>
  </si>
  <si>
    <t xml:space="preserve">   Registered</t>
  </si>
  <si>
    <t xml:space="preserve">   Issued and fully paid-up</t>
  </si>
  <si>
    <t xml:space="preserve">Retained earnings </t>
  </si>
  <si>
    <t xml:space="preserve">   Unappropriated</t>
  </si>
  <si>
    <t>Total shareholders' equity</t>
  </si>
  <si>
    <t>Total liabilities and shareholders' equity</t>
  </si>
  <si>
    <t>Directors</t>
  </si>
  <si>
    <t>Revenues</t>
  </si>
  <si>
    <t>Other income</t>
  </si>
  <si>
    <t>Total revenues</t>
  </si>
  <si>
    <t>Expenses</t>
  </si>
  <si>
    <t>Administrative expenses</t>
  </si>
  <si>
    <t>Total expenses</t>
  </si>
  <si>
    <t>Finance cost</t>
  </si>
  <si>
    <t>Cash flows from operating activities</t>
  </si>
  <si>
    <t xml:space="preserve">   in operating assets and liabilities</t>
  </si>
  <si>
    <t>Cash flows from investing activities</t>
  </si>
  <si>
    <t>Cash flows from financing activities</t>
  </si>
  <si>
    <t>Non-cash transaction</t>
  </si>
  <si>
    <t>Retained earnings</t>
  </si>
  <si>
    <t>share capital</t>
  </si>
  <si>
    <t>Unappropriated</t>
  </si>
  <si>
    <t>Total</t>
  </si>
  <si>
    <t>Restricted bank deposits</t>
  </si>
  <si>
    <t>Interest expenses</t>
  </si>
  <si>
    <t>Profit attributable to equity holders of the Company</t>
  </si>
  <si>
    <t>Provision for long-term employee benefits</t>
  </si>
  <si>
    <t>Appropriated</t>
  </si>
  <si>
    <t>Issued and</t>
  </si>
  <si>
    <t>paid-up</t>
  </si>
  <si>
    <t>Trade and other receivables</t>
  </si>
  <si>
    <t xml:space="preserve">Inventories </t>
  </si>
  <si>
    <t>Investments in subsidiaries</t>
  </si>
  <si>
    <t>Trade and other payables</t>
  </si>
  <si>
    <t xml:space="preserve">Profit from operating activities before changes </t>
  </si>
  <si>
    <t>Operating assets (increase) decrease</t>
  </si>
  <si>
    <t>Inventories</t>
  </si>
  <si>
    <t>Supplemental cash flows information:</t>
  </si>
  <si>
    <t>Dividend paid to the Company's shareholders</t>
  </si>
  <si>
    <t>Selling and servicing expenses</t>
  </si>
  <si>
    <t xml:space="preserve">   Purchases of equipment for which no cash has been paid</t>
  </si>
  <si>
    <t>Cash from operating activities</t>
  </si>
  <si>
    <t>Unappropriated retained earnings transferred</t>
  </si>
  <si>
    <t xml:space="preserve">   to statutory reserve</t>
  </si>
  <si>
    <t>Mono Technology Public Company Limited and its subsidiaries</t>
  </si>
  <si>
    <t>Intangible assets</t>
  </si>
  <si>
    <t xml:space="preserve">  finance lease agreements</t>
  </si>
  <si>
    <t>Income tax payable</t>
  </si>
  <si>
    <t>Other current liabilities</t>
  </si>
  <si>
    <t>Liabilities under finance lease agreements,</t>
  </si>
  <si>
    <t xml:space="preserve">  net of current portion</t>
  </si>
  <si>
    <t>Deferred tax liabilities</t>
  </si>
  <si>
    <t>Deferred tax assets</t>
  </si>
  <si>
    <t xml:space="preserve">      1,400,000,000 ordinary shares of Baht 0.1 each</t>
  </si>
  <si>
    <t>Premium on ordinary shares</t>
  </si>
  <si>
    <t xml:space="preserve">   Appropriated - statutory reserve</t>
  </si>
  <si>
    <t>Other components of shareholders' equity</t>
  </si>
  <si>
    <t>Equity attributable to owners of the Company</t>
  </si>
  <si>
    <t>Non-controlling interests of the subsidiaries</t>
  </si>
  <si>
    <t>Statement of comprehensive income</t>
  </si>
  <si>
    <t>Statement of financial position (continued)</t>
  </si>
  <si>
    <t>Statement of financial position</t>
  </si>
  <si>
    <t>Statement of cash flows</t>
  </si>
  <si>
    <t xml:space="preserve">Cost of sales and services </t>
  </si>
  <si>
    <t>Profit before income tax expenses</t>
  </si>
  <si>
    <t>Income tax expenses</t>
  </si>
  <si>
    <t>Profit attributable to:</t>
  </si>
  <si>
    <t>Equity holders of the Company</t>
  </si>
  <si>
    <t>Income statement</t>
  </si>
  <si>
    <t>Other comprehensive income:</t>
  </si>
  <si>
    <t xml:space="preserve">Exchange differences on translation of </t>
  </si>
  <si>
    <r>
      <t xml:space="preserve">   financial statements in foreign currency</t>
    </r>
    <r>
      <rPr>
        <b/>
        <strike/>
        <sz val="11"/>
        <rFont val="Arial"/>
        <family val="2"/>
      </rPr>
      <t xml:space="preserve"> </t>
    </r>
  </si>
  <si>
    <t>Total comprehensive income attributable to:</t>
  </si>
  <si>
    <t>Statement of cash flows (continued)</t>
  </si>
  <si>
    <t>Proceeds from sales of equipment</t>
  </si>
  <si>
    <t>Repayment of liabilities under finance lease agreements</t>
  </si>
  <si>
    <t>Premium</t>
  </si>
  <si>
    <t xml:space="preserve">on </t>
  </si>
  <si>
    <t>ordinary shares</t>
  </si>
  <si>
    <t xml:space="preserve">Other </t>
  </si>
  <si>
    <t xml:space="preserve">comprehensive </t>
  </si>
  <si>
    <t>income</t>
  </si>
  <si>
    <t>Exchange</t>
  </si>
  <si>
    <t>differences on</t>
  </si>
  <si>
    <t xml:space="preserve">translation of </t>
  </si>
  <si>
    <t>financial</t>
  </si>
  <si>
    <t>statements in</t>
  </si>
  <si>
    <t>foreign currency</t>
  </si>
  <si>
    <t>control</t>
  </si>
  <si>
    <t>Total other</t>
  </si>
  <si>
    <t>components of</t>
  </si>
  <si>
    <t>shareholders'</t>
  </si>
  <si>
    <t>equity</t>
  </si>
  <si>
    <t>Total equity</t>
  </si>
  <si>
    <t>Equity attributable</t>
  </si>
  <si>
    <t>attributable to</t>
  </si>
  <si>
    <t xml:space="preserve"> to non-controlling</t>
  </si>
  <si>
    <t>owners of</t>
  </si>
  <si>
    <t xml:space="preserve"> interests of</t>
  </si>
  <si>
    <t>the Company</t>
  </si>
  <si>
    <t>the subsidiaries</t>
  </si>
  <si>
    <t>Other components of equity</t>
  </si>
  <si>
    <t>on</t>
  </si>
  <si>
    <t>Short-term loans from subsidiary</t>
  </si>
  <si>
    <t>Unappropriated retained earnings transferred to</t>
  </si>
  <si>
    <t xml:space="preserve">   statutory reserve</t>
  </si>
  <si>
    <t>Statement of changes in shareholders' equity</t>
  </si>
  <si>
    <t>Statement of changes in shareholders' equity (continued)</t>
  </si>
  <si>
    <t>Increase in restricted bank deposits</t>
  </si>
  <si>
    <t>Dividend received from investments in subsidiaries</t>
  </si>
  <si>
    <t>Net cash from (used in) investing activities</t>
  </si>
  <si>
    <t>Net increase in cash and cash equivalents</t>
  </si>
  <si>
    <t>Short-term loans to subsidiaries</t>
  </si>
  <si>
    <t>Dividend income from subsidiaries</t>
  </si>
  <si>
    <t xml:space="preserve">Business </t>
  </si>
  <si>
    <t>combination</t>
  </si>
  <si>
    <t xml:space="preserve">under common </t>
  </si>
  <si>
    <t>Profit before tax</t>
  </si>
  <si>
    <t>Adjustments to reconcile profit before tax to</t>
  </si>
  <si>
    <t xml:space="preserve">   net cash provided by (paid from) operating activities</t>
  </si>
  <si>
    <t xml:space="preserve">   Depreciation</t>
  </si>
  <si>
    <t xml:space="preserve">   Amortisation</t>
  </si>
  <si>
    <t xml:space="preserve">   Unrealised losses (gains) on exchange</t>
  </si>
  <si>
    <t xml:space="preserve">   Interest expenses</t>
  </si>
  <si>
    <t>Cash received from withholding tax refund</t>
  </si>
  <si>
    <t>Leasehold improvement and equipment</t>
  </si>
  <si>
    <t xml:space="preserve">Current portion of liabilities under </t>
  </si>
  <si>
    <t xml:space="preserve">   Written off withholding tax</t>
  </si>
  <si>
    <t xml:space="preserve">   Reduction of inventory to net realisable value</t>
  </si>
  <si>
    <t xml:space="preserve">   Provision for employee benefits</t>
  </si>
  <si>
    <t>Decrease (increase) in short-term loans to subsidiaries</t>
  </si>
  <si>
    <t>Net cash from (used in) financing activities</t>
  </si>
  <si>
    <t xml:space="preserve">         1,155,000,000 ordinary shares) of Baht 0.1 each</t>
  </si>
  <si>
    <t>Increase (decrease)  in translation adjustments</t>
  </si>
  <si>
    <t>Acquisitions of leasehold improvement and equipment</t>
  </si>
  <si>
    <t>Acquisitions of intangible assets</t>
  </si>
  <si>
    <t xml:space="preserve">   Doubtful accounts</t>
  </si>
  <si>
    <t>Prepaid expenses</t>
  </si>
  <si>
    <t>Increase in investments in subsidiaries</t>
  </si>
  <si>
    <t>Interest income</t>
  </si>
  <si>
    <t>Sales and service income</t>
  </si>
  <si>
    <t xml:space="preserve">   Purchases of intangible assets for which no cash has </t>
  </si>
  <si>
    <t xml:space="preserve">      been paid</t>
  </si>
  <si>
    <t>Net cash from operating activities</t>
  </si>
  <si>
    <t>Increase share capital</t>
  </si>
  <si>
    <t xml:space="preserve">Increase share capital </t>
  </si>
  <si>
    <t>Profit before finance cost and income tax expenses</t>
  </si>
  <si>
    <t>Current investments - deposits with financial institutions</t>
  </si>
  <si>
    <t xml:space="preserve">As at 31 December 2013 </t>
  </si>
  <si>
    <t>For the year ended 31 December 2013</t>
  </si>
  <si>
    <t>The accompanying notes are an integral part of the financial statements.</t>
  </si>
  <si>
    <t>(Unit: Baht)</t>
  </si>
  <si>
    <t>(Unit:  Baht)</t>
  </si>
  <si>
    <t>(Unit : Baht)</t>
  </si>
  <si>
    <t>Balance as at 31 December 2013</t>
  </si>
  <si>
    <t>Balance as at 31 December 2012</t>
  </si>
  <si>
    <t xml:space="preserve">   Losses on sales and written-off of intangible assets</t>
  </si>
  <si>
    <t xml:space="preserve">Increase in current investments - deposits with </t>
  </si>
  <si>
    <t xml:space="preserve">   financial institutions</t>
  </si>
  <si>
    <t>Cash and cash equivalents at end of year</t>
  </si>
  <si>
    <t>Profit for the year</t>
  </si>
  <si>
    <t>Other comprehensive income for the year</t>
  </si>
  <si>
    <t>Total comprehensive income for the year</t>
  </si>
  <si>
    <t>Cash and cash equivalents at beginning of year</t>
  </si>
  <si>
    <t>2013</t>
  </si>
  <si>
    <t>Balance as at 31 December 2011</t>
  </si>
  <si>
    <t>Weighted average number of ordinary shares (shares)</t>
  </si>
  <si>
    <t>Basic earnings per share</t>
  </si>
  <si>
    <t xml:space="preserve">      1,400,000,000 ordinary shares (2012: </t>
  </si>
  <si>
    <t xml:space="preserve">   Interest income</t>
  </si>
  <si>
    <t>Operating liabilities increase (decrease)</t>
  </si>
  <si>
    <t>Cash paid for corporate income tax</t>
  </si>
  <si>
    <t>Deposits and retentions</t>
  </si>
  <si>
    <t>Increase (decrease) in short-term loan from subsidiary</t>
  </si>
  <si>
    <t>Decrease in bank overdrafts</t>
  </si>
  <si>
    <t>Proceeds from increase in share capital (Note 16)</t>
  </si>
  <si>
    <t>Dividend paid (Note 23)</t>
  </si>
  <si>
    <t>Increase share capital (Note 16)</t>
  </si>
  <si>
    <t>Non-controlling interests of the subsidiary</t>
  </si>
  <si>
    <t>Acquisition of investment in a subsidiary</t>
  </si>
  <si>
    <t xml:space="preserve">   Allowance for impairment loss of intangible assets</t>
  </si>
  <si>
    <t xml:space="preserve">   Dividend income from investments in subsidiaries</t>
  </si>
  <si>
    <t xml:space="preserve">   Losses (gains) on sales of equipment</t>
  </si>
</sst>
</file>

<file path=xl/styles.xml><?xml version="1.0" encoding="utf-8"?>
<styleSheet xmlns="http://schemas.openxmlformats.org/spreadsheetml/2006/main">
  <numFmts count="5">
    <numFmt numFmtId="192" formatCode="_(* #,##0_);_(* \(#,##0\);_(* &quot;-&quot;_);_(@_)"/>
    <numFmt numFmtId="194" formatCode="_(* #,##0.00_);_(* \(#,##0.00\);_(* &quot;-&quot;??_);_(@_)"/>
    <numFmt numFmtId="195" formatCode="_(* #,##0_);_(* \(#,##0\);_(* &quot;-&quot;??_);_(@_)"/>
    <numFmt numFmtId="196" formatCode="0.0"/>
    <numFmt numFmtId="197" formatCode="_(* #,##0.00_);_(* \(#,##0.00\);_(* &quot;-&quot;_);_(@_)"/>
  </numFmts>
  <fonts count="10">
    <font>
      <sz val="10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u/>
      <sz val="11"/>
      <name val="Arial"/>
      <family val="2"/>
    </font>
    <font>
      <i/>
      <sz val="11"/>
      <name val="Arial"/>
      <family val="2"/>
    </font>
    <font>
      <sz val="11"/>
      <color indexed="8"/>
      <name val="Arial"/>
      <family val="2"/>
    </font>
    <font>
      <sz val="16"/>
      <name val="Angsana New"/>
      <family val="1"/>
    </font>
    <font>
      <b/>
      <strike/>
      <sz val="11"/>
      <name val="Arial"/>
      <family val="2"/>
    </font>
    <font>
      <sz val="10"/>
      <name val="ApFont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194" fontId="9" fillId="0" borderId="0" applyFont="0" applyFill="0" applyBorder="0" applyAlignment="0" applyProtection="0"/>
    <xf numFmtId="0" fontId="8" fillId="0" borderId="0"/>
  </cellStyleXfs>
  <cellXfs count="95">
    <xf numFmtId="0" fontId="0" fillId="0" borderId="0" xfId="0"/>
    <xf numFmtId="0" fontId="2" fillId="0" borderId="0" xfId="0" applyNumberFormat="1" applyFont="1" applyFill="1" applyAlignment="1"/>
    <xf numFmtId="0" fontId="1" fillId="0" borderId="0" xfId="0" applyFont="1" applyAlignment="1"/>
    <xf numFmtId="0" fontId="2" fillId="0" borderId="0" xfId="0" applyFont="1" applyAlignment="1"/>
    <xf numFmtId="0" fontId="4" fillId="0" borderId="0" xfId="0" applyNumberFormat="1" applyFont="1" applyFill="1" applyAlignment="1">
      <alignment horizontal="center"/>
    </xf>
    <xf numFmtId="195" fontId="2" fillId="0" borderId="0" xfId="0" applyNumberFormat="1" applyFont="1" applyFill="1" applyAlignment="1"/>
    <xf numFmtId="192" fontId="2" fillId="0" borderId="0" xfId="0" applyNumberFormat="1" applyFont="1" applyFill="1" applyAlignment="1"/>
    <xf numFmtId="192" fontId="2" fillId="0" borderId="0" xfId="0" applyNumberFormat="1" applyFont="1" applyFill="1" applyBorder="1" applyAlignment="1"/>
    <xf numFmtId="195" fontId="4" fillId="0" borderId="0" xfId="0" applyNumberFormat="1" applyFont="1" applyFill="1" applyBorder="1" applyAlignment="1">
      <alignment horizontal="center"/>
    </xf>
    <xf numFmtId="192" fontId="2" fillId="0" borderId="1" xfId="0" applyNumberFormat="1" applyFont="1" applyFill="1" applyBorder="1" applyAlignment="1"/>
    <xf numFmtId="192" fontId="2" fillId="0" borderId="2" xfId="0" applyNumberFormat="1" applyFont="1" applyFill="1" applyBorder="1" applyAlignment="1"/>
    <xf numFmtId="195" fontId="2" fillId="0" borderId="0" xfId="0" applyNumberFormat="1" applyFont="1" applyFill="1" applyAlignment="1">
      <alignment horizontal="center"/>
    </xf>
    <xf numFmtId="195" fontId="2" fillId="0" borderId="0" xfId="0" applyNumberFormat="1" applyFont="1" applyFill="1" applyBorder="1" applyAlignment="1"/>
    <xf numFmtId="0" fontId="2" fillId="0" borderId="0" xfId="0" applyNumberFormat="1" applyFont="1" applyFill="1" applyAlignment="1">
      <alignment horizontal="centerContinuous"/>
    </xf>
    <xf numFmtId="195" fontId="2" fillId="0" borderId="0" xfId="0" applyNumberFormat="1" applyFont="1" applyFill="1" applyAlignment="1">
      <alignment horizontal="centerContinuous"/>
    </xf>
    <xf numFmtId="195" fontId="2" fillId="0" borderId="0" xfId="0" applyNumberFormat="1" applyFont="1" applyFill="1" applyAlignment="1">
      <alignment horizontal="left"/>
    </xf>
    <xf numFmtId="0" fontId="3" fillId="0" borderId="0" xfId="0" applyNumberFormat="1" applyFont="1" applyFill="1" applyAlignment="1">
      <alignment horizontal="center"/>
    </xf>
    <xf numFmtId="0" fontId="3" fillId="0" borderId="0" xfId="0" applyNumberFormat="1" applyFont="1" applyFill="1" applyAlignment="1">
      <alignment horizontal="right"/>
    </xf>
    <xf numFmtId="0" fontId="3" fillId="0" borderId="0" xfId="0" quotePrefix="1" applyNumberFormat="1" applyFont="1" applyFill="1" applyBorder="1" applyAlignment="1">
      <alignment horizontal="center"/>
    </xf>
    <xf numFmtId="195" fontId="4" fillId="0" borderId="0" xfId="0" applyNumberFormat="1" applyFont="1" applyFill="1" applyAlignment="1">
      <alignment horizontal="center"/>
    </xf>
    <xf numFmtId="192" fontId="2" fillId="0" borderId="0" xfId="0" applyNumberFormat="1" applyFont="1" applyFill="1" applyAlignment="1">
      <alignment horizontal="right"/>
    </xf>
    <xf numFmtId="192" fontId="2" fillId="0" borderId="0" xfId="0" applyNumberFormat="1" applyFont="1" applyFill="1" applyBorder="1" applyAlignment="1">
      <alignment horizontal="right"/>
    </xf>
    <xf numFmtId="192" fontId="2" fillId="0" borderId="1" xfId="0" applyNumberFormat="1" applyFont="1" applyFill="1" applyBorder="1" applyAlignment="1">
      <alignment horizontal="right"/>
    </xf>
    <xf numFmtId="0" fontId="2" fillId="0" borderId="0" xfId="0" applyNumberFormat="1" applyFont="1" applyFill="1" applyAlignment="1">
      <alignment horizontal="center"/>
    </xf>
    <xf numFmtId="195" fontId="2" fillId="0" borderId="0" xfId="0" applyNumberFormat="1" applyFont="1" applyFill="1" applyBorder="1" applyAlignment="1">
      <alignment horizontal="right"/>
    </xf>
    <xf numFmtId="0" fontId="2" fillId="0" borderId="0" xfId="0" quotePrefix="1" applyNumberFormat="1" applyFont="1" applyFill="1" applyAlignment="1">
      <alignment horizontal="left"/>
    </xf>
    <xf numFmtId="195" fontId="2" fillId="0" borderId="0" xfId="0" quotePrefix="1" applyNumberFormat="1" applyFont="1" applyFill="1" applyAlignment="1">
      <alignment horizontal="left"/>
    </xf>
    <xf numFmtId="192" fontId="2" fillId="0" borderId="3" xfId="0" applyNumberFormat="1" applyFont="1" applyFill="1" applyBorder="1" applyAlignment="1">
      <alignment horizontal="right"/>
    </xf>
    <xf numFmtId="0" fontId="2" fillId="0" borderId="4" xfId="0" applyNumberFormat="1" applyFont="1" applyFill="1" applyBorder="1" applyAlignment="1"/>
    <xf numFmtId="0" fontId="2" fillId="0" borderId="0" xfId="0" quotePrefix="1" applyNumberFormat="1" applyFont="1" applyFill="1" applyAlignment="1">
      <alignment horizontal="center"/>
    </xf>
    <xf numFmtId="195" fontId="2" fillId="0" borderId="0" xfId="0" applyNumberFormat="1" applyFont="1" applyAlignment="1"/>
    <xf numFmtId="37" fontId="2" fillId="0" borderId="0" xfId="0" applyNumberFormat="1" applyFont="1" applyAlignment="1">
      <alignment horizontal="centerContinuous"/>
    </xf>
    <xf numFmtId="37" fontId="1" fillId="0" borderId="0" xfId="0" applyNumberFormat="1" applyFont="1" applyAlignment="1">
      <alignment horizontal="left"/>
    </xf>
    <xf numFmtId="38" fontId="2" fillId="0" borderId="0" xfId="0" applyNumberFormat="1" applyFont="1" applyAlignment="1">
      <alignment horizontal="centerContinuous"/>
    </xf>
    <xf numFmtId="37" fontId="2" fillId="0" borderId="0" xfId="0" applyNumberFormat="1" applyFont="1" applyAlignment="1">
      <alignment horizontal="right"/>
    </xf>
    <xf numFmtId="195" fontId="2" fillId="0" borderId="0" xfId="0" applyNumberFormat="1" applyFont="1" applyAlignment="1">
      <alignment horizontal="center"/>
    </xf>
    <xf numFmtId="195" fontId="2" fillId="0" borderId="1" xfId="0" applyNumberFormat="1" applyFont="1" applyFill="1" applyBorder="1" applyAlignment="1">
      <alignment horizontal="center"/>
    </xf>
    <xf numFmtId="195" fontId="2" fillId="0" borderId="1" xfId="0" applyNumberFormat="1" applyFont="1" applyBorder="1" applyAlignment="1">
      <alignment horizontal="center"/>
    </xf>
    <xf numFmtId="195" fontId="2" fillId="0" borderId="0" xfId="0" applyNumberFormat="1" applyFont="1" applyBorder="1" applyAlignment="1">
      <alignment horizontal="center"/>
    </xf>
    <xf numFmtId="192" fontId="2" fillId="0" borderId="0" xfId="0" applyNumberFormat="1" applyFont="1" applyBorder="1" applyAlignment="1">
      <alignment horizontal="center"/>
    </xf>
    <xf numFmtId="192" fontId="2" fillId="0" borderId="1" xfId="0" applyNumberFormat="1" applyFont="1" applyBorder="1" applyAlignment="1">
      <alignment horizontal="center"/>
    </xf>
    <xf numFmtId="192" fontId="2" fillId="0" borderId="0" xfId="0" applyNumberFormat="1" applyFont="1" applyAlignment="1"/>
    <xf numFmtId="192" fontId="2" fillId="0" borderId="1" xfId="0" applyNumberFormat="1" applyFont="1" applyBorder="1" applyAlignment="1"/>
    <xf numFmtId="192" fontId="2" fillId="0" borderId="5" xfId="0" applyNumberFormat="1" applyFont="1" applyBorder="1" applyAlignment="1">
      <alignment horizontal="center"/>
    </xf>
    <xf numFmtId="0" fontId="1" fillId="0" borderId="0" xfId="0" applyFont="1" applyFill="1" applyAlignment="1"/>
    <xf numFmtId="195" fontId="2" fillId="0" borderId="0" xfId="0" applyNumberFormat="1" applyFont="1" applyFill="1" applyAlignment="1">
      <alignment horizontal="right"/>
    </xf>
    <xf numFmtId="195" fontId="2" fillId="0" borderId="0" xfId="0" applyNumberFormat="1" applyFont="1" applyFill="1" applyBorder="1" applyAlignment="1">
      <alignment horizontal="centerContinuous"/>
    </xf>
    <xf numFmtId="195" fontId="1" fillId="0" borderId="0" xfId="0" applyNumberFormat="1" applyFont="1" applyFill="1" applyBorder="1" applyAlignment="1">
      <alignment horizontal="center"/>
    </xf>
    <xf numFmtId="0" fontId="3" fillId="0" borderId="0" xfId="0" quotePrefix="1" applyNumberFormat="1" applyFont="1" applyFill="1" applyBorder="1" applyAlignment="1">
      <alignment horizontal="center" wrapText="1"/>
    </xf>
    <xf numFmtId="0" fontId="2" fillId="0" borderId="0" xfId="0" applyNumberFormat="1" applyFont="1" applyFill="1" applyBorder="1" applyAlignment="1">
      <alignment horizontal="right"/>
    </xf>
    <xf numFmtId="0" fontId="1" fillId="0" borderId="0" xfId="0" applyNumberFormat="1" applyFont="1" applyFill="1" applyAlignment="1"/>
    <xf numFmtId="0" fontId="2" fillId="0" borderId="0" xfId="0" applyNumberFormat="1" applyFont="1" applyFill="1" applyAlignment="1">
      <alignment horizontal="left"/>
    </xf>
    <xf numFmtId="192" fontId="2" fillId="0" borderId="0" xfId="0" applyNumberFormat="1" applyFont="1" applyFill="1" applyAlignment="1">
      <alignment horizontal="center"/>
    </xf>
    <xf numFmtId="192" fontId="2" fillId="0" borderId="0" xfId="0" applyNumberFormat="1" applyFont="1" applyFill="1" applyBorder="1" applyAlignment="1">
      <alignment horizontal="center"/>
    </xf>
    <xf numFmtId="192" fontId="2" fillId="0" borderId="2" xfId="0" applyNumberFormat="1" applyFont="1" applyFill="1" applyBorder="1" applyAlignment="1">
      <alignment horizontal="center"/>
    </xf>
    <xf numFmtId="192" fontId="2" fillId="0" borderId="1" xfId="0" applyNumberFormat="1" applyFont="1" applyFill="1" applyBorder="1" applyAlignment="1">
      <alignment horizontal="center"/>
    </xf>
    <xf numFmtId="192" fontId="2" fillId="0" borderId="5" xfId="0" applyNumberFormat="1" applyFont="1" applyFill="1" applyBorder="1" applyAlignment="1">
      <alignment horizontal="center"/>
    </xf>
    <xf numFmtId="195" fontId="2" fillId="0" borderId="0" xfId="0" applyNumberFormat="1" applyFont="1" applyFill="1" applyBorder="1" applyAlignment="1">
      <alignment horizontal="center"/>
    </xf>
    <xf numFmtId="195" fontId="5" fillId="0" borderId="0" xfId="0" applyNumberFormat="1" applyFont="1" applyFill="1" applyBorder="1" applyAlignment="1">
      <alignment horizontal="center"/>
    </xf>
    <xf numFmtId="192" fontId="2" fillId="0" borderId="3" xfId="0" applyNumberFormat="1" applyFont="1" applyFill="1" applyBorder="1" applyAlignment="1"/>
    <xf numFmtId="0" fontId="2" fillId="0" borderId="0" xfId="0" applyNumberFormat="1" applyFont="1" applyFill="1" applyBorder="1" applyAlignment="1"/>
    <xf numFmtId="0" fontId="2" fillId="0" borderId="0" xfId="0" applyNumberFormat="1" applyFont="1" applyFill="1" applyAlignment="1">
      <alignment horizontal="left" indent="1"/>
    </xf>
    <xf numFmtId="196" fontId="4" fillId="0" borderId="0" xfId="0" applyNumberFormat="1" applyFont="1" applyFill="1" applyAlignment="1">
      <alignment horizontal="center"/>
    </xf>
    <xf numFmtId="0" fontId="2" fillId="0" borderId="0" xfId="0" applyFont="1" applyFill="1" applyAlignment="1"/>
    <xf numFmtId="192" fontId="2" fillId="0" borderId="2" xfId="0" applyNumberFormat="1" applyFont="1" applyFill="1" applyBorder="1" applyAlignment="1">
      <alignment horizontal="right"/>
    </xf>
    <xf numFmtId="192" fontId="2" fillId="0" borderId="5" xfId="0" applyNumberFormat="1" applyFont="1" applyFill="1" applyBorder="1" applyAlignment="1">
      <alignment horizontal="right"/>
    </xf>
    <xf numFmtId="0" fontId="1" fillId="0" borderId="0" xfId="0" applyNumberFormat="1" applyFont="1" applyFill="1" applyAlignment="1">
      <alignment horizontal="left"/>
    </xf>
    <xf numFmtId="192" fontId="6" fillId="0" borderId="0" xfId="0" applyNumberFormat="1" applyFont="1" applyFill="1" applyAlignment="1">
      <alignment horizontal="right" vertical="top"/>
    </xf>
    <xf numFmtId="192" fontId="6" fillId="0" borderId="0" xfId="0" applyNumberFormat="1" applyFont="1" applyFill="1" applyBorder="1" applyAlignment="1">
      <alignment horizontal="right" vertical="top"/>
    </xf>
    <xf numFmtId="0" fontId="2" fillId="0" borderId="0" xfId="0" applyNumberFormat="1" applyFont="1" applyFill="1" applyBorder="1" applyAlignment="1">
      <alignment horizontal="center" wrapText="1"/>
    </xf>
    <xf numFmtId="197" fontId="2" fillId="0" borderId="3" xfId="0" applyNumberFormat="1" applyFont="1" applyFill="1" applyBorder="1" applyAlignment="1">
      <alignment horizontal="center"/>
    </xf>
    <xf numFmtId="49" fontId="1" fillId="0" borderId="0" xfId="0" applyNumberFormat="1" applyFont="1" applyFill="1" applyAlignment="1"/>
    <xf numFmtId="49" fontId="2" fillId="0" borderId="0" xfId="0" applyNumberFormat="1" applyFont="1" applyFill="1" applyAlignment="1"/>
    <xf numFmtId="192" fontId="2" fillId="0" borderId="1" xfId="0" quotePrefix="1" applyNumberFormat="1" applyFont="1" applyFill="1" applyBorder="1" applyAlignment="1">
      <alignment horizontal="center" wrapText="1"/>
    </xf>
    <xf numFmtId="0" fontId="2" fillId="0" borderId="0" xfId="0" quotePrefix="1" applyNumberFormat="1" applyFont="1" applyFill="1" applyBorder="1" applyAlignment="1">
      <alignment horizontal="center" wrapText="1"/>
    </xf>
    <xf numFmtId="192" fontId="2" fillId="0" borderId="2" xfId="0" quotePrefix="1" applyNumberFormat="1" applyFont="1" applyFill="1" applyBorder="1" applyAlignment="1">
      <alignment horizontal="center" wrapText="1"/>
    </xf>
    <xf numFmtId="192" fontId="2" fillId="0" borderId="3" xfId="0" quotePrefix="1" applyNumberFormat="1" applyFont="1" applyFill="1" applyBorder="1" applyAlignment="1">
      <alignment horizontal="center" wrapText="1"/>
    </xf>
    <xf numFmtId="195" fontId="2" fillId="0" borderId="5" xfId="0" applyNumberFormat="1" applyFont="1" applyFill="1" applyBorder="1" applyAlignment="1">
      <alignment horizontal="right"/>
    </xf>
    <xf numFmtId="192" fontId="2" fillId="0" borderId="0" xfId="0" quotePrefix="1" applyNumberFormat="1" applyFont="1" applyFill="1" applyBorder="1" applyAlignment="1">
      <alignment horizontal="center" wrapText="1"/>
    </xf>
    <xf numFmtId="0" fontId="3" fillId="0" borderId="0" xfId="0" applyNumberFormat="1" applyFont="1" applyFill="1" applyBorder="1" applyAlignment="1">
      <alignment horizontal="right"/>
    </xf>
    <xf numFmtId="192" fontId="6" fillId="0" borderId="0" xfId="0" applyNumberFormat="1" applyFont="1" applyFill="1" applyBorder="1" applyAlignment="1">
      <alignment vertical="top"/>
    </xf>
    <xf numFmtId="195" fontId="1" fillId="0" borderId="0" xfId="0" applyNumberFormat="1" applyFont="1" applyFill="1" applyBorder="1" applyAlignment="1"/>
    <xf numFmtId="37" fontId="1" fillId="0" borderId="0" xfId="2" applyNumberFormat="1" applyFont="1" applyFill="1" applyAlignment="1">
      <alignment horizontal="left"/>
    </xf>
    <xf numFmtId="49" fontId="3" fillId="0" borderId="0" xfId="0" quotePrefix="1" applyNumberFormat="1" applyFont="1" applyFill="1" applyAlignment="1">
      <alignment horizontal="center"/>
    </xf>
    <xf numFmtId="195" fontId="2" fillId="0" borderId="6" xfId="0" applyNumberFormat="1" applyFont="1" applyFill="1" applyBorder="1" applyAlignment="1"/>
    <xf numFmtId="195" fontId="1" fillId="0" borderId="0" xfId="0" applyNumberFormat="1" applyFont="1" applyBorder="1" applyAlignment="1">
      <alignment horizontal="center"/>
    </xf>
    <xf numFmtId="194" fontId="2" fillId="0" borderId="5" xfId="1" applyFont="1" applyBorder="1" applyAlignment="1">
      <alignment horizontal="center"/>
    </xf>
    <xf numFmtId="195" fontId="1" fillId="0" borderId="1" xfId="0" applyNumberFormat="1" applyFont="1" applyFill="1" applyBorder="1" applyAlignment="1">
      <alignment horizontal="center"/>
    </xf>
    <xf numFmtId="0" fontId="2" fillId="0" borderId="0" xfId="0" applyNumberFormat="1" applyFont="1" applyFill="1" applyAlignment="1">
      <alignment horizontal="right"/>
    </xf>
    <xf numFmtId="0" fontId="1" fillId="0" borderId="0" xfId="0" applyNumberFormat="1" applyFont="1" applyFill="1" applyAlignment="1">
      <alignment horizontal="left"/>
    </xf>
    <xf numFmtId="195" fontId="1" fillId="0" borderId="1" xfId="0" applyNumberFormat="1" applyFont="1" applyBorder="1" applyAlignment="1">
      <alignment horizontal="center"/>
    </xf>
    <xf numFmtId="195" fontId="2" fillId="0" borderId="1" xfId="0" applyNumberFormat="1" applyFont="1" applyBorder="1" applyAlignment="1">
      <alignment horizontal="center"/>
    </xf>
    <xf numFmtId="195" fontId="2" fillId="0" borderId="1" xfId="0" applyNumberFormat="1" applyFont="1" applyFill="1" applyBorder="1" applyAlignment="1">
      <alignment horizontal="center"/>
    </xf>
    <xf numFmtId="195" fontId="2" fillId="0" borderId="2" xfId="0" applyNumberFormat="1" applyFont="1" applyFill="1" applyBorder="1" applyAlignment="1">
      <alignment horizontal="center"/>
    </xf>
    <xf numFmtId="38" fontId="1" fillId="0" borderId="1" xfId="0" applyNumberFormat="1" applyFont="1" applyBorder="1" applyAlignment="1">
      <alignment horizontal="center"/>
    </xf>
  </cellXfs>
  <cellStyles count="3">
    <cellStyle name="Comma" xfId="1" builtinId="3"/>
    <cellStyle name="Normal" xfId="0" builtinId="0"/>
    <cellStyle name="Normal_BS - E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J79"/>
  <sheetViews>
    <sheetView showGridLines="0" tabSelected="1" view="pageBreakPreview" zoomScale="90" zoomScaleNormal="100" zoomScaleSheetLayoutView="90" workbookViewId="0">
      <selection activeCell="A21" sqref="A21"/>
    </sheetView>
  </sheetViews>
  <sheetFormatPr defaultColWidth="10.7109375" defaultRowHeight="24" customHeight="1"/>
  <cols>
    <col min="1" max="1" width="51.28515625" style="1" customWidth="1"/>
    <col min="2" max="2" width="4.5703125" style="1" customWidth="1"/>
    <col min="3" max="3" width="1.28515625" style="5" customWidth="1"/>
    <col min="4" max="4" width="17.5703125" style="5" customWidth="1"/>
    <col min="5" max="5" width="1" style="5" customWidth="1"/>
    <col min="6" max="6" width="17.5703125" style="5" customWidth="1"/>
    <col min="7" max="7" width="1" style="12" customWidth="1"/>
    <col min="8" max="8" width="17.5703125" style="5" customWidth="1"/>
    <col min="9" max="9" width="1" style="5" customWidth="1"/>
    <col min="10" max="10" width="17.5703125" style="5" customWidth="1"/>
    <col min="11" max="11" width="0.28515625" style="5" customWidth="1"/>
    <col min="12" max="16384" width="10.7109375" style="5"/>
  </cols>
  <sheetData>
    <row r="1" spans="1:10" s="15" customFormat="1" ht="24" customHeight="1">
      <c r="A1" s="44" t="s">
        <v>63</v>
      </c>
      <c r="B1" s="13"/>
      <c r="C1" s="14"/>
      <c r="D1" s="14"/>
      <c r="E1" s="14"/>
      <c r="F1" s="14"/>
      <c r="G1" s="46"/>
      <c r="H1" s="14"/>
      <c r="I1" s="14"/>
      <c r="J1" s="14"/>
    </row>
    <row r="2" spans="1:10" s="15" customFormat="1" ht="24" customHeight="1">
      <c r="A2" s="44" t="s">
        <v>80</v>
      </c>
      <c r="B2" s="13"/>
      <c r="C2" s="14"/>
      <c r="D2" s="14"/>
      <c r="E2" s="14"/>
      <c r="F2" s="14"/>
      <c r="G2" s="46"/>
      <c r="H2" s="14"/>
      <c r="I2" s="14"/>
      <c r="J2" s="14"/>
    </row>
    <row r="3" spans="1:10" s="15" customFormat="1" ht="24" customHeight="1">
      <c r="A3" s="82" t="s">
        <v>167</v>
      </c>
      <c r="B3" s="13"/>
      <c r="C3" s="14"/>
      <c r="D3" s="14"/>
      <c r="E3" s="14"/>
      <c r="F3" s="14"/>
      <c r="G3" s="46"/>
      <c r="H3" s="14"/>
      <c r="I3" s="14"/>
      <c r="J3" s="14"/>
    </row>
    <row r="4" spans="1:10" s="15" customFormat="1" ht="24" customHeight="1">
      <c r="A4" s="88" t="s">
        <v>170</v>
      </c>
      <c r="B4" s="88"/>
      <c r="C4" s="88"/>
      <c r="D4" s="88"/>
      <c r="E4" s="88"/>
      <c r="F4" s="88"/>
      <c r="G4" s="88"/>
      <c r="H4" s="88"/>
      <c r="I4" s="88"/>
      <c r="J4" s="88"/>
    </row>
    <row r="5" spans="1:10" s="15" customFormat="1" ht="24" customHeight="1">
      <c r="A5" s="13"/>
      <c r="B5" s="13"/>
      <c r="C5" s="14"/>
      <c r="D5" s="87" t="s">
        <v>0</v>
      </c>
      <c r="E5" s="87"/>
      <c r="F5" s="87"/>
      <c r="G5" s="81"/>
      <c r="H5" s="87" t="s">
        <v>1</v>
      </c>
      <c r="I5" s="87"/>
      <c r="J5" s="87"/>
    </row>
    <row r="6" spans="1:10" ht="24" customHeight="1">
      <c r="B6" s="16" t="s">
        <v>2</v>
      </c>
      <c r="D6" s="83" t="s">
        <v>183</v>
      </c>
      <c r="E6" s="17"/>
      <c r="F6" s="18">
        <v>2012</v>
      </c>
      <c r="G6" s="79"/>
      <c r="H6" s="83" t="s">
        <v>183</v>
      </c>
      <c r="I6" s="17"/>
      <c r="J6" s="18">
        <v>2012</v>
      </c>
    </row>
    <row r="7" spans="1:10" ht="24" customHeight="1">
      <c r="A7" s="44" t="s">
        <v>3</v>
      </c>
      <c r="B7" s="19"/>
      <c r="C7" s="4"/>
    </row>
    <row r="8" spans="1:10" ht="24" customHeight="1">
      <c r="A8" s="44" t="s">
        <v>4</v>
      </c>
      <c r="B8" s="19"/>
      <c r="C8" s="4"/>
    </row>
    <row r="9" spans="1:10" ht="24" customHeight="1">
      <c r="A9" s="63" t="s">
        <v>5</v>
      </c>
      <c r="B9" s="4"/>
      <c r="D9" s="20">
        <v>875481876</v>
      </c>
      <c r="E9" s="21"/>
      <c r="F9" s="20">
        <v>82911002</v>
      </c>
      <c r="G9" s="21"/>
      <c r="H9" s="20">
        <v>631259833</v>
      </c>
      <c r="I9" s="20"/>
      <c r="J9" s="20">
        <v>37540389</v>
      </c>
    </row>
    <row r="10" spans="1:10" ht="24" customHeight="1">
      <c r="A10" s="63" t="s">
        <v>166</v>
      </c>
      <c r="B10" s="4"/>
      <c r="D10" s="20">
        <v>1401501274</v>
      </c>
      <c r="E10" s="21"/>
      <c r="F10" s="20">
        <v>0</v>
      </c>
      <c r="G10" s="21"/>
      <c r="H10" s="20">
        <v>1401501274</v>
      </c>
      <c r="I10" s="20"/>
      <c r="J10" s="20">
        <v>0</v>
      </c>
    </row>
    <row r="11" spans="1:10" ht="24" customHeight="1">
      <c r="A11" s="63" t="s">
        <v>49</v>
      </c>
      <c r="B11" s="4">
        <v>7</v>
      </c>
      <c r="C11" s="8"/>
      <c r="D11" s="20">
        <v>403376631</v>
      </c>
      <c r="E11" s="21"/>
      <c r="F11" s="20">
        <v>372567599</v>
      </c>
      <c r="G11" s="21"/>
      <c r="H11" s="20">
        <v>493688574</v>
      </c>
      <c r="I11" s="20"/>
      <c r="J11" s="20">
        <v>493055956</v>
      </c>
    </row>
    <row r="12" spans="1:10" ht="24" customHeight="1">
      <c r="A12" s="63" t="s">
        <v>131</v>
      </c>
      <c r="B12" s="4">
        <v>6</v>
      </c>
      <c r="C12" s="8"/>
      <c r="D12" s="20">
        <v>0</v>
      </c>
      <c r="E12" s="21"/>
      <c r="F12" s="20">
        <v>0</v>
      </c>
      <c r="G12" s="21"/>
      <c r="H12" s="20">
        <v>105513698</v>
      </c>
      <c r="I12" s="20"/>
      <c r="J12" s="20">
        <v>18895000</v>
      </c>
    </row>
    <row r="13" spans="1:10" ht="24" customHeight="1">
      <c r="A13" s="63" t="s">
        <v>50</v>
      </c>
      <c r="B13" s="4">
        <v>8</v>
      </c>
      <c r="D13" s="20">
        <v>6675411</v>
      </c>
      <c r="E13" s="21"/>
      <c r="F13" s="20">
        <v>5790315</v>
      </c>
      <c r="G13" s="21"/>
      <c r="H13" s="20">
        <v>0</v>
      </c>
      <c r="I13" s="20"/>
      <c r="J13" s="20">
        <v>0</v>
      </c>
    </row>
    <row r="14" spans="1:10" ht="24.75" customHeight="1">
      <c r="A14" s="63" t="s">
        <v>156</v>
      </c>
      <c r="B14" s="4"/>
      <c r="D14" s="20">
        <v>24021781</v>
      </c>
      <c r="E14" s="21"/>
      <c r="F14" s="20">
        <v>10281700</v>
      </c>
      <c r="G14" s="21"/>
      <c r="H14" s="20">
        <v>11027043</v>
      </c>
      <c r="I14" s="20"/>
      <c r="J14" s="20">
        <v>5983437</v>
      </c>
    </row>
    <row r="15" spans="1:10" ht="24" customHeight="1">
      <c r="A15" s="44" t="s">
        <v>6</v>
      </c>
      <c r="B15" s="4"/>
      <c r="D15" s="64">
        <f>SUM(D9:D14)</f>
        <v>2711056973</v>
      </c>
      <c r="E15" s="21"/>
      <c r="F15" s="64">
        <f>SUM(F9:F14)</f>
        <v>471550616</v>
      </c>
      <c r="G15" s="21"/>
      <c r="H15" s="64">
        <f>SUM(H9:H14)</f>
        <v>2642990422</v>
      </c>
      <c r="I15" s="20"/>
      <c r="J15" s="64">
        <f>SUM(J9:J14)</f>
        <v>555474782</v>
      </c>
    </row>
    <row r="16" spans="1:10" ht="24" customHeight="1">
      <c r="A16" s="44" t="s">
        <v>7</v>
      </c>
      <c r="B16" s="4"/>
      <c r="D16" s="20"/>
      <c r="E16" s="21"/>
      <c r="F16" s="20"/>
      <c r="G16" s="21"/>
      <c r="H16" s="20"/>
      <c r="I16" s="20"/>
      <c r="J16" s="20"/>
    </row>
    <row r="17" spans="1:10" ht="24" customHeight="1">
      <c r="A17" s="1" t="s">
        <v>42</v>
      </c>
      <c r="B17" s="62"/>
      <c r="D17" s="20">
        <v>293740</v>
      </c>
      <c r="E17" s="20"/>
      <c r="F17" s="20">
        <v>288372</v>
      </c>
      <c r="G17" s="21"/>
      <c r="H17" s="20">
        <v>0</v>
      </c>
      <c r="I17" s="20"/>
      <c r="J17" s="20">
        <v>0</v>
      </c>
    </row>
    <row r="18" spans="1:10" ht="24" customHeight="1">
      <c r="A18" s="1" t="s">
        <v>51</v>
      </c>
      <c r="B18" s="4">
        <v>9</v>
      </c>
      <c r="D18" s="20">
        <v>0</v>
      </c>
      <c r="E18" s="20"/>
      <c r="F18" s="20">
        <v>0</v>
      </c>
      <c r="G18" s="21"/>
      <c r="H18" s="20">
        <v>469289187</v>
      </c>
      <c r="I18" s="20"/>
      <c r="J18" s="20">
        <v>80393635</v>
      </c>
    </row>
    <row r="19" spans="1:10" ht="24" customHeight="1">
      <c r="A19" s="1" t="s">
        <v>144</v>
      </c>
      <c r="B19" s="4">
        <v>10</v>
      </c>
      <c r="D19" s="20">
        <v>152333611</v>
      </c>
      <c r="E19" s="21"/>
      <c r="F19" s="20">
        <v>124202600</v>
      </c>
      <c r="G19" s="21"/>
      <c r="H19" s="20">
        <v>69970979</v>
      </c>
      <c r="I19" s="20"/>
      <c r="J19" s="20">
        <v>75326297</v>
      </c>
    </row>
    <row r="20" spans="1:10" ht="24" customHeight="1">
      <c r="A20" s="1" t="s">
        <v>64</v>
      </c>
      <c r="B20" s="4">
        <v>11</v>
      </c>
      <c r="D20" s="20">
        <v>322601536</v>
      </c>
      <c r="E20" s="21"/>
      <c r="F20" s="20">
        <v>95159153</v>
      </c>
      <c r="G20" s="21"/>
      <c r="H20" s="20">
        <v>19992978</v>
      </c>
      <c r="I20" s="20"/>
      <c r="J20" s="20">
        <v>12720745</v>
      </c>
    </row>
    <row r="21" spans="1:10" ht="24" customHeight="1">
      <c r="A21" s="1" t="s">
        <v>191</v>
      </c>
      <c r="B21" s="4">
        <v>12</v>
      </c>
      <c r="D21" s="20">
        <v>130507295</v>
      </c>
      <c r="E21" s="21"/>
      <c r="F21" s="20">
        <v>14139446</v>
      </c>
      <c r="G21" s="21"/>
      <c r="H21" s="20">
        <v>5420592</v>
      </c>
      <c r="I21" s="20"/>
      <c r="J21" s="20">
        <v>7211620</v>
      </c>
    </row>
    <row r="22" spans="1:10" ht="24" customHeight="1">
      <c r="A22" s="1" t="s">
        <v>71</v>
      </c>
      <c r="B22" s="4">
        <v>19</v>
      </c>
      <c r="D22" s="20">
        <v>21767666</v>
      </c>
      <c r="E22" s="21"/>
      <c r="F22" s="20">
        <v>0</v>
      </c>
      <c r="G22" s="21"/>
      <c r="H22" s="20">
        <v>1604078</v>
      </c>
      <c r="I22" s="20"/>
      <c r="J22" s="20">
        <v>0</v>
      </c>
    </row>
    <row r="23" spans="1:10" ht="24" customHeight="1">
      <c r="A23" s="63" t="s">
        <v>8</v>
      </c>
      <c r="B23" s="4"/>
      <c r="D23" s="22">
        <v>17548368</v>
      </c>
      <c r="E23" s="21"/>
      <c r="F23" s="22">
        <v>8729406</v>
      </c>
      <c r="G23" s="21"/>
      <c r="H23" s="22">
        <v>11104403</v>
      </c>
      <c r="I23" s="20"/>
      <c r="J23" s="22">
        <v>7798</v>
      </c>
    </row>
    <row r="24" spans="1:10" ht="24" customHeight="1">
      <c r="A24" s="44" t="s">
        <v>9</v>
      </c>
      <c r="B24" s="4"/>
      <c r="D24" s="20">
        <f>SUM(D17:D23)</f>
        <v>645052216</v>
      </c>
      <c r="E24" s="21"/>
      <c r="F24" s="20">
        <f>SUM(F17:F23)</f>
        <v>242518977</v>
      </c>
      <c r="G24" s="21"/>
      <c r="H24" s="20">
        <f>SUM(H17:H23)</f>
        <v>577382217</v>
      </c>
      <c r="I24" s="20"/>
      <c r="J24" s="20">
        <f>SUM(J17:J23)</f>
        <v>175660095</v>
      </c>
    </row>
    <row r="25" spans="1:10" ht="24" customHeight="1" thickBot="1">
      <c r="A25" s="44" t="s">
        <v>10</v>
      </c>
      <c r="B25" s="4"/>
      <c r="D25" s="65">
        <f>SUM(D24,D15)</f>
        <v>3356109189</v>
      </c>
      <c r="E25" s="21"/>
      <c r="F25" s="65">
        <f>SUM(F24,F15)</f>
        <v>714069593</v>
      </c>
      <c r="G25" s="21"/>
      <c r="H25" s="65">
        <f>SUM(H24,H15)</f>
        <v>3220372639</v>
      </c>
      <c r="I25" s="20"/>
      <c r="J25" s="65">
        <f>SUM(J24,J15)</f>
        <v>731134877</v>
      </c>
    </row>
    <row r="26" spans="1:10" ht="24" customHeight="1" thickTop="1">
      <c r="B26" s="23"/>
      <c r="D26" s="24"/>
      <c r="E26" s="24"/>
      <c r="F26" s="24"/>
      <c r="G26" s="24"/>
      <c r="H26" s="24"/>
      <c r="I26" s="24"/>
      <c r="J26" s="24"/>
    </row>
    <row r="27" spans="1:10" ht="24" customHeight="1">
      <c r="A27" s="1" t="s">
        <v>169</v>
      </c>
      <c r="D27" s="24"/>
      <c r="E27" s="24"/>
      <c r="F27" s="24"/>
      <c r="G27" s="24"/>
      <c r="H27" s="24"/>
      <c r="I27" s="24"/>
      <c r="J27" s="24"/>
    </row>
    <row r="28" spans="1:10" s="15" customFormat="1" ht="24" customHeight="1">
      <c r="A28" s="44" t="s">
        <v>63</v>
      </c>
      <c r="B28" s="13"/>
      <c r="C28" s="14"/>
      <c r="D28" s="14"/>
      <c r="E28" s="14"/>
      <c r="F28" s="14"/>
      <c r="G28" s="46"/>
      <c r="H28" s="14"/>
      <c r="I28" s="14"/>
      <c r="J28" s="14"/>
    </row>
    <row r="29" spans="1:10" s="15" customFormat="1" ht="24" customHeight="1">
      <c r="A29" s="66" t="s">
        <v>79</v>
      </c>
      <c r="B29" s="13"/>
      <c r="C29" s="14"/>
      <c r="D29" s="14"/>
      <c r="E29" s="14"/>
      <c r="F29" s="14"/>
      <c r="G29" s="46"/>
      <c r="H29" s="14"/>
      <c r="I29" s="14"/>
      <c r="J29" s="14"/>
    </row>
    <row r="30" spans="1:10" s="15" customFormat="1" ht="24" customHeight="1">
      <c r="A30" s="82" t="s">
        <v>167</v>
      </c>
      <c r="B30" s="13"/>
      <c r="C30" s="14"/>
      <c r="D30" s="14"/>
      <c r="E30" s="14"/>
      <c r="F30" s="14"/>
      <c r="G30" s="46"/>
      <c r="H30" s="14"/>
      <c r="I30" s="14"/>
      <c r="J30" s="14"/>
    </row>
    <row r="31" spans="1:10" s="15" customFormat="1" ht="24" customHeight="1">
      <c r="A31" s="88" t="s">
        <v>170</v>
      </c>
      <c r="B31" s="88"/>
      <c r="C31" s="88"/>
      <c r="D31" s="88"/>
      <c r="E31" s="88"/>
      <c r="F31" s="88"/>
      <c r="G31" s="88"/>
      <c r="H31" s="88"/>
      <c r="I31" s="88"/>
      <c r="J31" s="88"/>
    </row>
    <row r="32" spans="1:10" s="15" customFormat="1" ht="24" customHeight="1">
      <c r="A32" s="13"/>
      <c r="B32" s="13"/>
      <c r="C32" s="14"/>
      <c r="D32" s="87" t="s">
        <v>0</v>
      </c>
      <c r="E32" s="87"/>
      <c r="F32" s="87"/>
      <c r="G32" s="81"/>
      <c r="H32" s="87" t="s">
        <v>1</v>
      </c>
      <c r="I32" s="87"/>
      <c r="J32" s="87"/>
    </row>
    <row r="33" spans="1:10" ht="24" customHeight="1">
      <c r="B33" s="16" t="s">
        <v>2</v>
      </c>
      <c r="D33" s="83" t="s">
        <v>183</v>
      </c>
      <c r="E33" s="17"/>
      <c r="F33" s="18">
        <v>2012</v>
      </c>
      <c r="G33" s="79"/>
      <c r="H33" s="83" t="s">
        <v>183</v>
      </c>
      <c r="I33" s="17"/>
      <c r="J33" s="18">
        <v>2012</v>
      </c>
    </row>
    <row r="34" spans="1:10" ht="24" customHeight="1">
      <c r="A34" s="44" t="s">
        <v>11</v>
      </c>
      <c r="B34" s="4"/>
    </row>
    <row r="35" spans="1:10" ht="24" customHeight="1">
      <c r="A35" s="44" t="s">
        <v>12</v>
      </c>
      <c r="B35" s="4"/>
    </row>
    <row r="36" spans="1:10" ht="24" customHeight="1">
      <c r="A36" s="63" t="s">
        <v>52</v>
      </c>
      <c r="B36" s="4">
        <v>13</v>
      </c>
      <c r="D36" s="6">
        <v>199651011</v>
      </c>
      <c r="E36" s="7"/>
      <c r="F36" s="6">
        <v>195478639</v>
      </c>
      <c r="G36" s="7"/>
      <c r="H36" s="6">
        <v>199074463</v>
      </c>
      <c r="I36" s="6"/>
      <c r="J36" s="6">
        <v>321251914</v>
      </c>
    </row>
    <row r="37" spans="1:10" ht="24" customHeight="1">
      <c r="A37" s="63" t="s">
        <v>122</v>
      </c>
      <c r="B37" s="4">
        <v>6</v>
      </c>
      <c r="D37" s="6">
        <v>0</v>
      </c>
      <c r="E37" s="7"/>
      <c r="F37" s="6">
        <v>0</v>
      </c>
      <c r="G37" s="7"/>
      <c r="H37" s="6">
        <v>0</v>
      </c>
      <c r="I37" s="6"/>
      <c r="J37" s="6">
        <v>73000000</v>
      </c>
    </row>
    <row r="38" spans="1:10" ht="24" customHeight="1">
      <c r="A38" s="63" t="s">
        <v>145</v>
      </c>
      <c r="B38" s="4"/>
      <c r="D38" s="6"/>
      <c r="E38" s="7"/>
      <c r="F38" s="6"/>
      <c r="G38" s="7"/>
      <c r="H38" s="6"/>
      <c r="I38" s="6"/>
      <c r="J38" s="6"/>
    </row>
    <row r="39" spans="1:10" ht="24" customHeight="1">
      <c r="A39" s="63" t="s">
        <v>65</v>
      </c>
      <c r="B39" s="4">
        <v>14</v>
      </c>
      <c r="D39" s="6">
        <v>16829655</v>
      </c>
      <c r="E39" s="7"/>
      <c r="F39" s="6">
        <v>17214175</v>
      </c>
      <c r="G39" s="7"/>
      <c r="H39" s="6">
        <v>3960055</v>
      </c>
      <c r="I39" s="6"/>
      <c r="J39" s="6">
        <v>9090212</v>
      </c>
    </row>
    <row r="40" spans="1:10" ht="24" customHeight="1">
      <c r="A40" s="63" t="s">
        <v>66</v>
      </c>
      <c r="B40" s="4"/>
      <c r="D40" s="6">
        <v>318924</v>
      </c>
      <c r="E40" s="7"/>
      <c r="F40" s="6">
        <v>4827898</v>
      </c>
      <c r="G40" s="7"/>
      <c r="H40" s="6">
        <v>0</v>
      </c>
      <c r="I40" s="6"/>
      <c r="J40" s="6">
        <v>987230</v>
      </c>
    </row>
    <row r="41" spans="1:10" ht="24" customHeight="1">
      <c r="A41" s="63" t="s">
        <v>67</v>
      </c>
      <c r="B41" s="4"/>
      <c r="D41" s="6">
        <v>1998604</v>
      </c>
      <c r="E41" s="7"/>
      <c r="F41" s="6">
        <v>4840732</v>
      </c>
      <c r="G41" s="7"/>
      <c r="H41" s="6">
        <v>1477306</v>
      </c>
      <c r="I41" s="6"/>
      <c r="J41" s="6">
        <v>1853802</v>
      </c>
    </row>
    <row r="42" spans="1:10" ht="24" customHeight="1">
      <c r="A42" s="44" t="s">
        <v>13</v>
      </c>
      <c r="B42" s="4"/>
      <c r="D42" s="10">
        <f>SUM(D36:D41)</f>
        <v>218798194</v>
      </c>
      <c r="E42" s="7"/>
      <c r="F42" s="10">
        <f>SUM(F36:F41)</f>
        <v>222361444</v>
      </c>
      <c r="G42" s="7"/>
      <c r="H42" s="10">
        <f>SUM(H36:H41)</f>
        <v>204511824</v>
      </c>
      <c r="I42" s="7"/>
      <c r="J42" s="10">
        <f>SUM(J36:J41)</f>
        <v>406183158</v>
      </c>
    </row>
    <row r="43" spans="1:10" ht="24" customHeight="1">
      <c r="A43" s="44" t="s">
        <v>14</v>
      </c>
      <c r="B43" s="4"/>
      <c r="D43" s="7"/>
      <c r="E43" s="7"/>
      <c r="F43" s="7"/>
      <c r="G43" s="7"/>
      <c r="H43" s="7"/>
      <c r="I43" s="7"/>
      <c r="J43" s="7"/>
    </row>
    <row r="44" spans="1:10" ht="24" customHeight="1">
      <c r="A44" s="63" t="s">
        <v>68</v>
      </c>
      <c r="B44" s="4"/>
      <c r="D44" s="7"/>
      <c r="E44" s="7"/>
      <c r="F44" s="21"/>
      <c r="G44" s="7"/>
      <c r="H44" s="7"/>
      <c r="I44" s="7"/>
      <c r="J44" s="21"/>
    </row>
    <row r="45" spans="1:10" ht="24" customHeight="1">
      <c r="A45" s="63" t="s">
        <v>69</v>
      </c>
      <c r="B45" s="4">
        <v>14</v>
      </c>
      <c r="D45" s="7">
        <v>14645015</v>
      </c>
      <c r="E45" s="7"/>
      <c r="F45" s="6">
        <v>16552968</v>
      </c>
      <c r="G45" s="7"/>
      <c r="H45" s="7">
        <v>832066</v>
      </c>
      <c r="I45" s="7"/>
      <c r="J45" s="6">
        <v>5010886</v>
      </c>
    </row>
    <row r="46" spans="1:10" ht="24" customHeight="1">
      <c r="A46" s="63" t="s">
        <v>45</v>
      </c>
      <c r="B46" s="4">
        <v>15</v>
      </c>
      <c r="D46" s="7">
        <v>23992585</v>
      </c>
      <c r="E46" s="7"/>
      <c r="F46" s="6">
        <v>18910462</v>
      </c>
      <c r="G46" s="7"/>
      <c r="H46" s="7">
        <v>13796387</v>
      </c>
      <c r="I46" s="7"/>
      <c r="J46" s="6">
        <v>11072896</v>
      </c>
    </row>
    <row r="47" spans="1:10" ht="24" customHeight="1">
      <c r="A47" s="63" t="s">
        <v>70</v>
      </c>
      <c r="B47" s="4">
        <v>19</v>
      </c>
      <c r="D47" s="9">
        <v>5738642</v>
      </c>
      <c r="E47" s="7"/>
      <c r="F47" s="9">
        <v>0</v>
      </c>
      <c r="G47" s="7"/>
      <c r="H47" s="22">
        <v>0</v>
      </c>
      <c r="I47" s="21"/>
      <c r="J47" s="9">
        <v>0</v>
      </c>
    </row>
    <row r="48" spans="1:10" ht="24" customHeight="1">
      <c r="A48" s="44" t="s">
        <v>15</v>
      </c>
      <c r="B48" s="4"/>
      <c r="D48" s="7">
        <f>SUM(D44:D47)</f>
        <v>44376242</v>
      </c>
      <c r="E48" s="7"/>
      <c r="F48" s="7">
        <f>SUM(F44:F47)</f>
        <v>35463430</v>
      </c>
      <c r="G48" s="7"/>
      <c r="H48" s="7">
        <f>SUM(H44:H47)</f>
        <v>14628453</v>
      </c>
      <c r="I48" s="7"/>
      <c r="J48" s="7">
        <f>SUM(J44:J47)</f>
        <v>16083782</v>
      </c>
    </row>
    <row r="49" spans="1:10" ht="24" customHeight="1">
      <c r="A49" s="44" t="s">
        <v>16</v>
      </c>
      <c r="B49" s="4"/>
      <c r="D49" s="10">
        <f>SUM(D48,D42)</f>
        <v>263174436</v>
      </c>
      <c r="E49" s="7"/>
      <c r="F49" s="10">
        <f>SUM(F48,F42)</f>
        <v>257824874</v>
      </c>
      <c r="G49" s="7"/>
      <c r="H49" s="10">
        <f>SUM(H48,H42)</f>
        <v>219140277</v>
      </c>
      <c r="I49" s="7"/>
      <c r="J49" s="10">
        <f>SUM(J48,J42)</f>
        <v>422266940</v>
      </c>
    </row>
    <row r="50" spans="1:10" ht="24" customHeight="1">
      <c r="A50" s="25"/>
    </row>
    <row r="51" spans="1:10" ht="24" customHeight="1">
      <c r="A51" s="1" t="s">
        <v>169</v>
      </c>
    </row>
    <row r="52" spans="1:10" s="15" customFormat="1" ht="24" customHeight="1">
      <c r="A52" s="44" t="s">
        <v>63</v>
      </c>
      <c r="B52" s="13"/>
      <c r="C52" s="14"/>
      <c r="D52" s="14"/>
      <c r="E52" s="14"/>
      <c r="F52" s="14"/>
      <c r="G52" s="46"/>
      <c r="H52" s="14"/>
      <c r="I52" s="14"/>
      <c r="J52" s="14"/>
    </row>
    <row r="53" spans="1:10" s="15" customFormat="1" ht="24" customHeight="1">
      <c r="A53" s="66" t="s">
        <v>79</v>
      </c>
      <c r="B53" s="13"/>
      <c r="C53" s="14"/>
      <c r="D53" s="14"/>
      <c r="E53" s="14"/>
      <c r="F53" s="14"/>
      <c r="G53" s="46"/>
      <c r="H53" s="14"/>
      <c r="I53" s="14"/>
      <c r="J53" s="14"/>
    </row>
    <row r="54" spans="1:10" s="15" customFormat="1" ht="24" customHeight="1">
      <c r="A54" s="82" t="s">
        <v>167</v>
      </c>
      <c r="B54" s="13"/>
      <c r="C54" s="14"/>
      <c r="D54" s="14"/>
      <c r="E54" s="14"/>
      <c r="F54" s="14"/>
      <c r="G54" s="46"/>
      <c r="H54" s="14"/>
      <c r="I54" s="14"/>
      <c r="J54" s="14"/>
    </row>
    <row r="55" spans="1:10" s="15" customFormat="1" ht="24" customHeight="1">
      <c r="A55" s="88" t="s">
        <v>170</v>
      </c>
      <c r="B55" s="88"/>
      <c r="C55" s="88"/>
      <c r="D55" s="88"/>
      <c r="E55" s="88"/>
      <c r="F55" s="88"/>
      <c r="G55" s="88"/>
      <c r="H55" s="88"/>
      <c r="I55" s="88"/>
      <c r="J55" s="88"/>
    </row>
    <row r="56" spans="1:10" s="15" customFormat="1" ht="24" customHeight="1">
      <c r="A56" s="13"/>
      <c r="B56" s="13"/>
      <c r="C56" s="14"/>
      <c r="D56" s="87" t="s">
        <v>0</v>
      </c>
      <c r="E56" s="87"/>
      <c r="F56" s="87"/>
      <c r="G56" s="81"/>
      <c r="H56" s="87" t="s">
        <v>1</v>
      </c>
      <c r="I56" s="87"/>
      <c r="J56" s="87"/>
    </row>
    <row r="57" spans="1:10" ht="24" customHeight="1">
      <c r="B57" s="16"/>
      <c r="D57" s="83" t="s">
        <v>183</v>
      </c>
      <c r="E57" s="17"/>
      <c r="F57" s="18">
        <v>2012</v>
      </c>
      <c r="G57" s="79"/>
      <c r="H57" s="83" t="s">
        <v>183</v>
      </c>
      <c r="I57" s="17"/>
      <c r="J57" s="18">
        <v>2012</v>
      </c>
    </row>
    <row r="58" spans="1:10" ht="24" customHeight="1">
      <c r="A58" s="44" t="s">
        <v>17</v>
      </c>
      <c r="B58" s="5"/>
      <c r="C58" s="1"/>
      <c r="D58" s="24"/>
      <c r="F58" s="24"/>
    </row>
    <row r="59" spans="1:10" ht="24" customHeight="1">
      <c r="A59" s="63" t="s">
        <v>18</v>
      </c>
      <c r="B59" s="5"/>
      <c r="C59" s="1"/>
      <c r="D59" s="24"/>
      <c r="E59" s="12"/>
      <c r="F59" s="24"/>
      <c r="H59" s="12"/>
      <c r="J59" s="12"/>
    </row>
    <row r="60" spans="1:10" ht="24" customHeight="1">
      <c r="A60" s="63" t="s">
        <v>19</v>
      </c>
      <c r="B60" s="26"/>
      <c r="C60" s="4"/>
      <c r="D60" s="24"/>
      <c r="E60" s="12"/>
      <c r="F60" s="24"/>
      <c r="H60" s="12"/>
      <c r="J60" s="12"/>
    </row>
    <row r="61" spans="1:10" ht="24" customHeight="1" thickBot="1">
      <c r="A61" s="63" t="s">
        <v>72</v>
      </c>
      <c r="B61" s="4"/>
      <c r="C61" s="4"/>
      <c r="D61" s="59">
        <v>140000000</v>
      </c>
      <c r="E61" s="7"/>
      <c r="F61" s="59">
        <v>140000000</v>
      </c>
      <c r="G61" s="80"/>
      <c r="H61" s="59">
        <v>140000000</v>
      </c>
      <c r="I61" s="68"/>
      <c r="J61" s="59">
        <v>140000000</v>
      </c>
    </row>
    <row r="62" spans="1:10" ht="24" customHeight="1" thickTop="1">
      <c r="A62" s="63" t="s">
        <v>20</v>
      </c>
      <c r="B62" s="4"/>
      <c r="D62" s="6"/>
      <c r="E62" s="7"/>
      <c r="F62" s="6"/>
      <c r="G62" s="80"/>
      <c r="H62" s="6"/>
      <c r="I62" s="67"/>
      <c r="J62" s="6"/>
    </row>
    <row r="63" spans="1:10" ht="24" customHeight="1">
      <c r="A63" s="63" t="s">
        <v>187</v>
      </c>
      <c r="B63" s="4"/>
      <c r="D63" s="7"/>
      <c r="E63" s="7"/>
      <c r="G63" s="80">
        <v>115500</v>
      </c>
      <c r="H63" s="7"/>
      <c r="I63" s="68"/>
    </row>
    <row r="64" spans="1:10" ht="24" customHeight="1">
      <c r="A64" s="63" t="s">
        <v>151</v>
      </c>
      <c r="B64" s="4">
        <v>16</v>
      </c>
      <c r="D64" s="7">
        <v>140000000</v>
      </c>
      <c r="E64" s="7"/>
      <c r="F64" s="7">
        <v>115500000</v>
      </c>
      <c r="G64" s="80"/>
      <c r="H64" s="7">
        <v>140000000</v>
      </c>
      <c r="I64" s="68"/>
      <c r="J64" s="7">
        <v>115500000</v>
      </c>
    </row>
    <row r="65" spans="1:10" ht="24" customHeight="1">
      <c r="A65" s="63" t="s">
        <v>73</v>
      </c>
      <c r="B65" s="4">
        <v>16</v>
      </c>
      <c r="D65" s="7">
        <v>2698945842</v>
      </c>
      <c r="E65" s="7"/>
      <c r="F65" s="7">
        <v>3100000</v>
      </c>
      <c r="G65" s="80"/>
      <c r="H65" s="7">
        <v>2698945842</v>
      </c>
      <c r="I65" s="68"/>
      <c r="J65" s="7">
        <v>3100000</v>
      </c>
    </row>
    <row r="66" spans="1:10" ht="24" customHeight="1">
      <c r="A66" s="63" t="s">
        <v>21</v>
      </c>
      <c r="D66" s="7"/>
      <c r="E66" s="7"/>
      <c r="F66" s="21"/>
      <c r="G66" s="7"/>
      <c r="H66" s="7"/>
      <c r="I66" s="7"/>
      <c r="J66" s="21"/>
    </row>
    <row r="67" spans="1:10" ht="24" customHeight="1">
      <c r="A67" s="63" t="s">
        <v>74</v>
      </c>
      <c r="B67" s="4">
        <v>17</v>
      </c>
      <c r="D67" s="7">
        <v>14000000</v>
      </c>
      <c r="E67" s="7"/>
      <c r="F67" s="7">
        <v>14000000</v>
      </c>
      <c r="G67" s="80"/>
      <c r="H67" s="7">
        <v>14000000</v>
      </c>
      <c r="I67" s="68"/>
      <c r="J67" s="7">
        <v>14000000</v>
      </c>
    </row>
    <row r="68" spans="1:10" ht="24" customHeight="1">
      <c r="A68" s="63" t="s">
        <v>22</v>
      </c>
      <c r="D68" s="7">
        <f>SUM('CE1'!I30)</f>
        <v>392254201</v>
      </c>
      <c r="E68" s="7"/>
      <c r="F68" s="21">
        <v>476334509</v>
      </c>
      <c r="G68" s="7"/>
      <c r="H68" s="7">
        <f>SUM('CE3'!J21)</f>
        <v>148286520</v>
      </c>
      <c r="I68" s="7"/>
      <c r="J68" s="21">
        <v>176267937</v>
      </c>
    </row>
    <row r="69" spans="1:10" ht="24" customHeight="1">
      <c r="A69" s="63" t="s">
        <v>75</v>
      </c>
      <c r="D69" s="9">
        <f>SUM('CE1'!O30)</f>
        <v>-152265290</v>
      </c>
      <c r="E69" s="7"/>
      <c r="F69" s="22">
        <v>-152689790</v>
      </c>
      <c r="G69" s="7"/>
      <c r="H69" s="9">
        <v>0</v>
      </c>
      <c r="I69" s="7"/>
      <c r="J69" s="22">
        <v>0</v>
      </c>
    </row>
    <row r="70" spans="1:10" ht="24" customHeight="1">
      <c r="A70" s="44" t="s">
        <v>23</v>
      </c>
      <c r="D70" s="9">
        <f>SUM(D63:D69)</f>
        <v>3092934753</v>
      </c>
      <c r="E70" s="7"/>
      <c r="F70" s="9">
        <f>SUM(F64:F69)</f>
        <v>456244719</v>
      </c>
      <c r="G70" s="7"/>
      <c r="H70" s="9">
        <f>SUM(H63:H69)</f>
        <v>3001232362</v>
      </c>
      <c r="I70" s="6"/>
      <c r="J70" s="9">
        <f>SUM(J64:J69)</f>
        <v>308867937</v>
      </c>
    </row>
    <row r="71" spans="1:10" ht="24" customHeight="1" thickBot="1">
      <c r="A71" s="44" t="s">
        <v>24</v>
      </c>
      <c r="D71" s="59">
        <f>SUM(D70,D49)</f>
        <v>3356109189</v>
      </c>
      <c r="E71" s="7"/>
      <c r="F71" s="59">
        <f>SUM(F70,F49)</f>
        <v>714069593</v>
      </c>
      <c r="G71" s="7"/>
      <c r="H71" s="59">
        <f>SUM(H70,H49)</f>
        <v>3220372639</v>
      </c>
      <c r="I71" s="6"/>
      <c r="J71" s="27">
        <f>SUM(J70,J49)</f>
        <v>731134877</v>
      </c>
    </row>
    <row r="72" spans="1:10" ht="24" customHeight="1" thickTop="1">
      <c r="A72" s="44"/>
      <c r="D72" s="6">
        <f>D71-D25</f>
        <v>0</v>
      </c>
      <c r="E72" s="7"/>
      <c r="F72" s="6">
        <f>F71-F25</f>
        <v>0</v>
      </c>
      <c r="G72" s="7"/>
      <c r="H72" s="6">
        <f>H71-H25</f>
        <v>0</v>
      </c>
      <c r="I72" s="6"/>
      <c r="J72" s="6">
        <f>J71-J25</f>
        <v>0</v>
      </c>
    </row>
    <row r="73" spans="1:10" ht="24" customHeight="1">
      <c r="A73" s="1" t="s">
        <v>169</v>
      </c>
    </row>
    <row r="74" spans="1:10" ht="24" customHeight="1">
      <c r="A74" s="44"/>
    </row>
    <row r="75" spans="1:10" ht="24" customHeight="1">
      <c r="A75" s="28"/>
      <c r="B75" s="28"/>
      <c r="C75" s="28"/>
    </row>
    <row r="76" spans="1:10" ht="24" customHeight="1">
      <c r="A76" s="25"/>
      <c r="B76" s="29"/>
    </row>
    <row r="77" spans="1:10" ht="24" customHeight="1">
      <c r="A77" s="25"/>
      <c r="D77" s="5" t="s">
        <v>25</v>
      </c>
    </row>
    <row r="78" spans="1:10" ht="24" customHeight="1">
      <c r="A78" s="28"/>
      <c r="B78" s="28"/>
      <c r="C78" s="28"/>
    </row>
    <row r="79" spans="1:10" ht="24" customHeight="1">
      <c r="A79" s="60"/>
      <c r="B79" s="60"/>
      <c r="C79" s="60"/>
    </row>
  </sheetData>
  <mergeCells count="9">
    <mergeCell ref="H56:J56"/>
    <mergeCell ref="H5:J5"/>
    <mergeCell ref="A4:J4"/>
    <mergeCell ref="A31:J31"/>
    <mergeCell ref="H32:J32"/>
    <mergeCell ref="A55:J55"/>
    <mergeCell ref="D56:F56"/>
    <mergeCell ref="D5:F5"/>
    <mergeCell ref="D32:F32"/>
  </mergeCells>
  <printOptions horizontalCentered="1"/>
  <pageMargins left="0.78740157480314965" right="0.23622047244094491" top="0.78740157480314965" bottom="0.19685039370078741" header="0.31496062992125984" footer="0.31496062992125984"/>
  <pageSetup paperSize="9" scale="70" fitToHeight="3" orientation="portrait" r:id="rId1"/>
  <rowBreaks count="2" manualBreakCount="2">
    <brk id="27" max="16383" man="1"/>
    <brk id="5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J137"/>
  <sheetViews>
    <sheetView showGridLines="0" view="pageBreakPreview" zoomScale="80" zoomScaleNormal="100" zoomScaleSheetLayoutView="80" workbookViewId="0">
      <selection activeCell="A127" sqref="A127"/>
    </sheetView>
  </sheetViews>
  <sheetFormatPr defaultColWidth="10.7109375" defaultRowHeight="24" customHeight="1"/>
  <cols>
    <col min="1" max="1" width="58" style="1" customWidth="1"/>
    <col min="2" max="2" width="3.7109375" style="1" customWidth="1"/>
    <col min="3" max="3" width="1.42578125" style="5" customWidth="1"/>
    <col min="4" max="4" width="17.7109375" style="5" bestFit="1" customWidth="1"/>
    <col min="5" max="5" width="0.85546875" style="12" customWidth="1"/>
    <col min="6" max="6" width="16.7109375" style="5" customWidth="1"/>
    <col min="7" max="7" width="0.85546875" style="12" customWidth="1"/>
    <col min="8" max="8" width="17.7109375" style="5" bestFit="1" customWidth="1"/>
    <col min="9" max="9" width="0.85546875" style="12" customWidth="1"/>
    <col min="10" max="10" width="16.7109375" style="5" customWidth="1"/>
    <col min="11" max="16384" width="10.7109375" style="5"/>
  </cols>
  <sheetData>
    <row r="1" spans="1:10" ht="24" customHeight="1">
      <c r="J1" s="45"/>
    </row>
    <row r="2" spans="1:10" s="15" customFormat="1" ht="24" customHeight="1">
      <c r="A2" s="44" t="s">
        <v>63</v>
      </c>
      <c r="B2" s="13"/>
      <c r="C2" s="14"/>
      <c r="D2" s="14"/>
      <c r="E2" s="46"/>
      <c r="F2" s="14"/>
      <c r="G2" s="46"/>
      <c r="H2" s="14"/>
      <c r="I2" s="46"/>
      <c r="J2" s="14"/>
    </row>
    <row r="3" spans="1:10" s="15" customFormat="1" ht="24" customHeight="1">
      <c r="A3" s="89" t="s">
        <v>87</v>
      </c>
      <c r="B3" s="89"/>
      <c r="C3" s="89"/>
      <c r="D3" s="89"/>
      <c r="E3" s="89"/>
      <c r="F3" s="89"/>
      <c r="G3" s="89"/>
      <c r="H3" s="89"/>
      <c r="I3" s="89"/>
      <c r="J3" s="89"/>
    </row>
    <row r="4" spans="1:10" s="15" customFormat="1" ht="24" customHeight="1">
      <c r="A4" s="89" t="s">
        <v>168</v>
      </c>
      <c r="B4" s="89"/>
      <c r="C4" s="89"/>
      <c r="D4" s="89"/>
      <c r="E4" s="89"/>
      <c r="F4" s="89"/>
      <c r="G4" s="89"/>
      <c r="H4" s="89"/>
      <c r="I4" s="89"/>
      <c r="J4" s="89"/>
    </row>
    <row r="5" spans="1:10" s="15" customFormat="1" ht="24" customHeight="1">
      <c r="A5" s="88" t="s">
        <v>170</v>
      </c>
      <c r="B5" s="88"/>
      <c r="C5" s="88"/>
      <c r="D5" s="88"/>
      <c r="E5" s="88"/>
      <c r="F5" s="88"/>
      <c r="G5" s="88"/>
      <c r="H5" s="88"/>
      <c r="I5" s="88"/>
      <c r="J5" s="88"/>
    </row>
    <row r="6" spans="1:10" s="15" customFormat="1" ht="24" customHeight="1">
      <c r="A6" s="13"/>
      <c r="B6" s="13"/>
      <c r="C6" s="14"/>
      <c r="D6" s="87" t="s">
        <v>0</v>
      </c>
      <c r="E6" s="87"/>
      <c r="F6" s="87"/>
      <c r="G6" s="47"/>
      <c r="H6" s="87" t="s">
        <v>1</v>
      </c>
      <c r="I6" s="87"/>
      <c r="J6" s="87"/>
    </row>
    <row r="7" spans="1:10" ht="24" customHeight="1">
      <c r="B7" s="16" t="s">
        <v>2</v>
      </c>
      <c r="D7" s="48">
        <v>2013</v>
      </c>
      <c r="E7" s="48"/>
      <c r="F7" s="48">
        <v>2012</v>
      </c>
      <c r="G7" s="49"/>
      <c r="H7" s="48">
        <v>2013</v>
      </c>
      <c r="I7" s="49"/>
      <c r="J7" s="48">
        <v>2012</v>
      </c>
    </row>
    <row r="8" spans="1:10" ht="24" customHeight="1">
      <c r="B8" s="16"/>
      <c r="D8" s="48"/>
      <c r="E8" s="48"/>
      <c r="F8" s="69"/>
      <c r="G8" s="49"/>
      <c r="H8" s="48"/>
      <c r="I8" s="49"/>
      <c r="J8" s="69"/>
    </row>
    <row r="9" spans="1:10" ht="24" customHeight="1">
      <c r="A9" s="50" t="s">
        <v>26</v>
      </c>
    </row>
    <row r="10" spans="1:10" ht="24" customHeight="1">
      <c r="A10" s="51" t="s">
        <v>159</v>
      </c>
      <c r="B10" s="4"/>
      <c r="D10" s="52">
        <v>1407385912</v>
      </c>
      <c r="E10" s="53"/>
      <c r="F10" s="52">
        <v>1538205927</v>
      </c>
      <c r="G10" s="52"/>
      <c r="H10" s="52">
        <v>1284847697</v>
      </c>
      <c r="I10" s="52"/>
      <c r="J10" s="52">
        <v>1440439192</v>
      </c>
    </row>
    <row r="11" spans="1:10" ht="24" customHeight="1">
      <c r="A11" s="51" t="s">
        <v>132</v>
      </c>
      <c r="B11" s="4">
        <v>9</v>
      </c>
      <c r="D11" s="52">
        <v>0</v>
      </c>
      <c r="E11" s="53"/>
      <c r="F11" s="52">
        <v>0</v>
      </c>
      <c r="G11" s="52"/>
      <c r="H11" s="52">
        <v>348786920</v>
      </c>
      <c r="I11" s="52"/>
      <c r="J11" s="52">
        <v>464264212</v>
      </c>
    </row>
    <row r="12" spans="1:10" ht="24" customHeight="1">
      <c r="A12" s="51" t="s">
        <v>27</v>
      </c>
      <c r="B12" s="4"/>
      <c r="D12" s="6">
        <v>90578512</v>
      </c>
      <c r="E12" s="7"/>
      <c r="F12" s="52">
        <v>23663173</v>
      </c>
      <c r="G12" s="52"/>
      <c r="H12" s="52">
        <v>123565315</v>
      </c>
      <c r="I12" s="52"/>
      <c r="J12" s="52">
        <v>46299178</v>
      </c>
    </row>
    <row r="13" spans="1:10" ht="24" customHeight="1">
      <c r="A13" s="50" t="s">
        <v>28</v>
      </c>
      <c r="D13" s="54">
        <f>SUM(D10:D12)</f>
        <v>1497964424</v>
      </c>
      <c r="E13" s="53"/>
      <c r="F13" s="54">
        <f>SUM(F10:F12)</f>
        <v>1561869100</v>
      </c>
      <c r="G13" s="53"/>
      <c r="H13" s="54">
        <f>SUM(H10:H12)</f>
        <v>1757199932</v>
      </c>
      <c r="I13" s="53"/>
      <c r="J13" s="54">
        <f>SUM(J10:J12)</f>
        <v>1951002582</v>
      </c>
    </row>
    <row r="14" spans="1:10" ht="24" customHeight="1">
      <c r="A14" s="50" t="s">
        <v>29</v>
      </c>
      <c r="B14" s="4"/>
      <c r="D14" s="52"/>
      <c r="E14" s="53"/>
      <c r="F14" s="52"/>
      <c r="G14" s="53"/>
      <c r="H14" s="52"/>
      <c r="I14" s="53"/>
      <c r="J14" s="52"/>
    </row>
    <row r="15" spans="1:10" ht="24" customHeight="1">
      <c r="A15" s="51" t="s">
        <v>82</v>
      </c>
      <c r="B15" s="4"/>
      <c r="D15" s="52">
        <v>566177867</v>
      </c>
      <c r="E15" s="53"/>
      <c r="F15" s="52">
        <v>558460474</v>
      </c>
      <c r="G15" s="52"/>
      <c r="H15" s="52">
        <v>882890976</v>
      </c>
      <c r="I15" s="52"/>
      <c r="J15" s="52">
        <v>1078310749</v>
      </c>
    </row>
    <row r="16" spans="1:10" ht="24" customHeight="1">
      <c r="A16" s="51" t="s">
        <v>58</v>
      </c>
      <c r="B16" s="4"/>
      <c r="D16" s="52">
        <v>101044956</v>
      </c>
      <c r="E16" s="53"/>
      <c r="F16" s="52">
        <v>87628496</v>
      </c>
      <c r="G16" s="52"/>
      <c r="H16" s="52">
        <v>70492475</v>
      </c>
      <c r="I16" s="52"/>
      <c r="J16" s="52">
        <v>39051566</v>
      </c>
    </row>
    <row r="17" spans="1:10" ht="24" customHeight="1">
      <c r="A17" s="51" t="s">
        <v>30</v>
      </c>
      <c r="B17" s="4"/>
      <c r="D17" s="55">
        <v>287981229</v>
      </c>
      <c r="E17" s="53"/>
      <c r="F17" s="55">
        <v>242354867</v>
      </c>
      <c r="G17" s="52"/>
      <c r="H17" s="55">
        <v>194053702</v>
      </c>
      <c r="I17" s="52"/>
      <c r="J17" s="55">
        <v>186670100</v>
      </c>
    </row>
    <row r="18" spans="1:10" ht="24" customHeight="1">
      <c r="A18" s="50" t="s">
        <v>31</v>
      </c>
      <c r="B18" s="4"/>
      <c r="D18" s="55">
        <f>SUM(D15:D17)</f>
        <v>955204052</v>
      </c>
      <c r="E18" s="53"/>
      <c r="F18" s="55">
        <f>SUM(F15:F17)</f>
        <v>888443837</v>
      </c>
      <c r="G18" s="53"/>
      <c r="H18" s="55">
        <f>SUM(H15:H17)</f>
        <v>1147437153</v>
      </c>
      <c r="I18" s="53"/>
      <c r="J18" s="55">
        <f>SUM(J15:J17)</f>
        <v>1304032415</v>
      </c>
    </row>
    <row r="19" spans="1:10" ht="24" customHeight="1">
      <c r="A19" s="50" t="s">
        <v>165</v>
      </c>
      <c r="B19" s="4"/>
      <c r="D19" s="52">
        <f>SUM(D13-D18)</f>
        <v>542760372</v>
      </c>
      <c r="E19" s="53"/>
      <c r="F19" s="52">
        <f>SUM(F13-F18)</f>
        <v>673425263</v>
      </c>
      <c r="G19" s="53"/>
      <c r="H19" s="52">
        <f>SUM(H13-H18)</f>
        <v>609762779</v>
      </c>
      <c r="I19" s="53"/>
      <c r="J19" s="52">
        <f>SUM(J13-J18)</f>
        <v>646970167</v>
      </c>
    </row>
    <row r="20" spans="1:10" ht="24" customHeight="1">
      <c r="A20" s="1" t="s">
        <v>32</v>
      </c>
      <c r="B20" s="4"/>
      <c r="D20" s="55">
        <v>-2565404</v>
      </c>
      <c r="E20" s="53"/>
      <c r="F20" s="55">
        <v>-3703711</v>
      </c>
      <c r="G20" s="53"/>
      <c r="H20" s="55">
        <v>-1603906</v>
      </c>
      <c r="I20" s="53"/>
      <c r="J20" s="55">
        <v>-4670080</v>
      </c>
    </row>
    <row r="21" spans="1:10" ht="24" customHeight="1">
      <c r="A21" s="50" t="s">
        <v>83</v>
      </c>
      <c r="B21" s="4"/>
      <c r="D21" s="53">
        <f>SUM(D19:D20)</f>
        <v>540194968</v>
      </c>
      <c r="E21" s="53"/>
      <c r="F21" s="53">
        <f>SUM(F19:F20)</f>
        <v>669721552</v>
      </c>
      <c r="G21" s="53"/>
      <c r="H21" s="53">
        <f>SUM(H19:H20)</f>
        <v>608158873</v>
      </c>
      <c r="I21" s="53"/>
      <c r="J21" s="53">
        <f>SUM(J19:J20)</f>
        <v>642300087</v>
      </c>
    </row>
    <row r="22" spans="1:10" ht="24" customHeight="1">
      <c r="A22" s="1" t="s">
        <v>84</v>
      </c>
      <c r="B22" s="4">
        <v>19</v>
      </c>
      <c r="D22" s="55">
        <v>-39078251</v>
      </c>
      <c r="E22" s="53"/>
      <c r="F22" s="55">
        <v>-62419581</v>
      </c>
      <c r="G22" s="53"/>
      <c r="H22" s="55">
        <v>-50943265</v>
      </c>
      <c r="I22" s="53"/>
      <c r="J22" s="55">
        <v>-42564386</v>
      </c>
    </row>
    <row r="23" spans="1:10" ht="24" customHeight="1" thickBot="1">
      <c r="A23" s="71" t="s">
        <v>179</v>
      </c>
      <c r="B23" s="4"/>
      <c r="D23" s="56">
        <f>SUM(D21:D22)</f>
        <v>501116717</v>
      </c>
      <c r="E23" s="53"/>
      <c r="F23" s="56">
        <f>SUM(F21:F22)</f>
        <v>607301971</v>
      </c>
      <c r="G23" s="53"/>
      <c r="H23" s="56">
        <f>SUM(H21:H22)</f>
        <v>557215608</v>
      </c>
      <c r="I23" s="53"/>
      <c r="J23" s="56">
        <f>SUM(J21:J22)</f>
        <v>599735701</v>
      </c>
    </row>
    <row r="24" spans="1:10" ht="24" customHeight="1" thickTop="1">
      <c r="A24" s="66"/>
      <c r="B24" s="4"/>
      <c r="D24" s="53"/>
      <c r="E24" s="53"/>
      <c r="F24" s="53"/>
      <c r="G24" s="53"/>
      <c r="H24" s="53"/>
      <c r="I24" s="53"/>
      <c r="J24" s="53"/>
    </row>
    <row r="25" spans="1:10" ht="24" customHeight="1">
      <c r="A25" s="44" t="s">
        <v>85</v>
      </c>
      <c r="B25" s="4"/>
      <c r="D25" s="53"/>
      <c r="E25" s="53"/>
      <c r="F25" s="53"/>
      <c r="G25" s="53"/>
      <c r="H25" s="53"/>
      <c r="I25" s="53"/>
      <c r="J25" s="53"/>
    </row>
    <row r="26" spans="1:10" ht="24" customHeight="1">
      <c r="A26" s="63" t="s">
        <v>86</v>
      </c>
      <c r="B26" s="4"/>
      <c r="D26" s="53">
        <f>D23-D27</f>
        <v>501116717</v>
      </c>
      <c r="E26" s="53"/>
      <c r="F26" s="53">
        <f>F23-F27</f>
        <v>607596502</v>
      </c>
      <c r="G26" s="53"/>
      <c r="H26" s="53">
        <f>H23-H27</f>
        <v>557215608</v>
      </c>
      <c r="I26" s="53"/>
      <c r="J26" s="53">
        <f>J23-J27</f>
        <v>599735701</v>
      </c>
    </row>
    <row r="27" spans="1:10" ht="24" customHeight="1">
      <c r="A27" s="63" t="s">
        <v>197</v>
      </c>
      <c r="B27" s="4"/>
      <c r="D27" s="53">
        <v>0</v>
      </c>
      <c r="E27" s="53"/>
      <c r="F27" s="53">
        <v>-294531</v>
      </c>
      <c r="G27" s="53"/>
      <c r="H27" s="53">
        <v>0</v>
      </c>
      <c r="I27" s="53"/>
      <c r="J27" s="53">
        <v>0</v>
      </c>
    </row>
    <row r="28" spans="1:10" ht="24" customHeight="1" thickBot="1">
      <c r="A28" s="63"/>
      <c r="B28" s="4"/>
      <c r="D28" s="56">
        <f>SUM(D26:D27)</f>
        <v>501116717</v>
      </c>
      <c r="E28" s="53"/>
      <c r="F28" s="56">
        <f>SUM(F26:F27)</f>
        <v>607301971</v>
      </c>
      <c r="G28" s="53"/>
      <c r="H28" s="56">
        <f>SUM(H26:H27)</f>
        <v>557215608</v>
      </c>
      <c r="I28" s="53"/>
      <c r="J28" s="56">
        <f>SUM(J26:J27)</f>
        <v>599735701</v>
      </c>
    </row>
    <row r="29" spans="1:10" ht="24" customHeight="1" thickTop="1">
      <c r="A29" s="44" t="s">
        <v>186</v>
      </c>
      <c r="B29" s="4">
        <v>21</v>
      </c>
      <c r="D29" s="53"/>
      <c r="E29" s="53"/>
      <c r="F29" s="53"/>
      <c r="G29" s="53"/>
      <c r="H29" s="53"/>
      <c r="I29" s="53"/>
      <c r="J29" s="53"/>
    </row>
    <row r="30" spans="1:10" ht="24" customHeight="1" thickBot="1">
      <c r="A30" s="63" t="s">
        <v>44</v>
      </c>
      <c r="B30" s="4"/>
      <c r="D30" s="70">
        <v>0.38654414586797209</v>
      </c>
      <c r="E30" s="53"/>
      <c r="F30" s="70">
        <v>0.57914557983421322</v>
      </c>
      <c r="G30" s="53"/>
      <c r="H30" s="70">
        <v>0.42951901607873888</v>
      </c>
      <c r="I30" s="53"/>
      <c r="J30" s="70">
        <v>0.57165286363502366</v>
      </c>
    </row>
    <row r="31" spans="1:10" ht="24" customHeight="1" thickTop="1">
      <c r="A31" s="63"/>
      <c r="B31" s="4"/>
      <c r="D31" s="53"/>
      <c r="E31" s="53"/>
      <c r="F31" s="53"/>
      <c r="G31" s="53"/>
      <c r="H31" s="53"/>
      <c r="I31" s="53"/>
      <c r="J31" s="53"/>
    </row>
    <row r="32" spans="1:10" ht="24" customHeight="1" thickBot="1">
      <c r="A32" s="1" t="s">
        <v>185</v>
      </c>
      <c r="B32" s="4"/>
      <c r="D32" s="27">
        <v>1297301370</v>
      </c>
      <c r="E32" s="21"/>
      <c r="F32" s="27">
        <v>1049125683</v>
      </c>
      <c r="G32" s="21"/>
      <c r="H32" s="27">
        <v>1297301370</v>
      </c>
      <c r="I32" s="21"/>
      <c r="J32" s="27">
        <v>1049125683</v>
      </c>
    </row>
    <row r="33" spans="1:10" ht="24" customHeight="1" thickTop="1">
      <c r="B33" s="4"/>
      <c r="D33" s="45"/>
      <c r="E33" s="24"/>
      <c r="F33" s="45"/>
      <c r="G33" s="24"/>
      <c r="H33" s="45"/>
      <c r="I33" s="24"/>
      <c r="J33" s="45"/>
    </row>
    <row r="34" spans="1:10" ht="24" customHeight="1">
      <c r="A34" s="1" t="s">
        <v>169</v>
      </c>
      <c r="B34" s="29"/>
    </row>
    <row r="35" spans="1:10" ht="24" customHeight="1">
      <c r="J35" s="45"/>
    </row>
    <row r="36" spans="1:10" s="15" customFormat="1" ht="24" customHeight="1">
      <c r="A36" s="44" t="s">
        <v>63</v>
      </c>
      <c r="B36" s="13"/>
      <c r="C36" s="14"/>
      <c r="D36" s="14"/>
      <c r="E36" s="46"/>
      <c r="F36" s="14"/>
      <c r="G36" s="46"/>
      <c r="H36" s="14"/>
      <c r="I36" s="46"/>
      <c r="J36" s="14"/>
    </row>
    <row r="37" spans="1:10" s="15" customFormat="1" ht="24" customHeight="1">
      <c r="A37" s="89" t="s">
        <v>78</v>
      </c>
      <c r="B37" s="89"/>
      <c r="C37" s="89"/>
      <c r="D37" s="89"/>
      <c r="E37" s="89"/>
      <c r="F37" s="89"/>
      <c r="G37" s="89"/>
      <c r="H37" s="89"/>
      <c r="I37" s="89"/>
      <c r="J37" s="89"/>
    </row>
    <row r="38" spans="1:10" s="15" customFormat="1" ht="24" customHeight="1">
      <c r="A38" s="89" t="s">
        <v>168</v>
      </c>
      <c r="B38" s="89"/>
      <c r="C38" s="89"/>
      <c r="D38" s="89"/>
      <c r="E38" s="89"/>
      <c r="F38" s="89"/>
      <c r="G38" s="89"/>
      <c r="H38" s="89"/>
      <c r="I38" s="89"/>
      <c r="J38" s="89"/>
    </row>
    <row r="39" spans="1:10" s="15" customFormat="1" ht="24" customHeight="1">
      <c r="A39" s="88" t="s">
        <v>170</v>
      </c>
      <c r="B39" s="88"/>
      <c r="C39" s="88"/>
      <c r="D39" s="88"/>
      <c r="E39" s="88"/>
      <c r="F39" s="88"/>
      <c r="G39" s="88"/>
      <c r="H39" s="88"/>
      <c r="I39" s="88"/>
      <c r="J39" s="88"/>
    </row>
    <row r="40" spans="1:10" s="15" customFormat="1" ht="24" customHeight="1">
      <c r="A40" s="13"/>
      <c r="B40" s="13"/>
      <c r="C40" s="14"/>
      <c r="D40" s="87" t="s">
        <v>0</v>
      </c>
      <c r="E40" s="87"/>
      <c r="F40" s="87"/>
      <c r="G40" s="47"/>
      <c r="H40" s="87" t="s">
        <v>1</v>
      </c>
      <c r="I40" s="87"/>
      <c r="J40" s="87"/>
    </row>
    <row r="41" spans="1:10" ht="24" customHeight="1">
      <c r="B41" s="16"/>
      <c r="D41" s="48">
        <v>2013</v>
      </c>
      <c r="E41" s="48"/>
      <c r="F41" s="48">
        <v>2012</v>
      </c>
      <c r="G41" s="49"/>
      <c r="H41" s="48">
        <v>2013</v>
      </c>
      <c r="I41" s="49"/>
      <c r="J41" s="48">
        <v>2012</v>
      </c>
    </row>
    <row r="42" spans="1:10" ht="24" customHeight="1">
      <c r="B42" s="16"/>
      <c r="D42" s="74"/>
      <c r="E42" s="74"/>
      <c r="F42" s="69"/>
      <c r="G42" s="49"/>
      <c r="H42" s="74"/>
      <c r="I42" s="49"/>
      <c r="J42" s="69"/>
    </row>
    <row r="43" spans="1:10" ht="24" customHeight="1">
      <c r="A43" s="71" t="s">
        <v>179</v>
      </c>
      <c r="B43" s="16"/>
      <c r="D43" s="73">
        <f>+D23</f>
        <v>501116717</v>
      </c>
      <c r="E43" s="74"/>
      <c r="F43" s="73">
        <f>+F23</f>
        <v>607301971</v>
      </c>
      <c r="G43" s="49"/>
      <c r="H43" s="73">
        <f>+H23</f>
        <v>557215608</v>
      </c>
      <c r="I43" s="49"/>
      <c r="J43" s="73">
        <f>+J23</f>
        <v>599735701</v>
      </c>
    </row>
    <row r="44" spans="1:10" ht="24" customHeight="1">
      <c r="B44" s="16"/>
      <c r="D44" s="74"/>
      <c r="E44" s="74"/>
      <c r="F44" s="69"/>
      <c r="G44" s="49"/>
      <c r="H44" s="74"/>
      <c r="I44" s="49"/>
      <c r="J44" s="69"/>
    </row>
    <row r="45" spans="1:10" ht="24" customHeight="1">
      <c r="A45" s="71" t="s">
        <v>88</v>
      </c>
      <c r="B45" s="16"/>
      <c r="D45" s="74"/>
      <c r="E45" s="74"/>
      <c r="F45" s="69"/>
      <c r="G45" s="49"/>
      <c r="H45" s="74"/>
      <c r="I45" s="49"/>
      <c r="J45" s="69"/>
    </row>
    <row r="46" spans="1:10" ht="24" customHeight="1">
      <c r="A46" s="72" t="s">
        <v>89</v>
      </c>
      <c r="B46" s="16"/>
      <c r="D46" s="74"/>
      <c r="E46" s="74"/>
      <c r="F46" s="69"/>
      <c r="G46" s="49"/>
      <c r="H46" s="74"/>
      <c r="I46" s="49"/>
      <c r="J46" s="69"/>
    </row>
    <row r="47" spans="1:10" ht="24" customHeight="1">
      <c r="A47" s="72" t="s">
        <v>90</v>
      </c>
      <c r="B47" s="16"/>
      <c r="D47" s="73">
        <v>424500</v>
      </c>
      <c r="E47" s="74"/>
      <c r="F47" s="73">
        <v>-329488</v>
      </c>
      <c r="G47" s="49"/>
      <c r="H47" s="73">
        <v>0</v>
      </c>
      <c r="I47" s="49"/>
      <c r="J47" s="73">
        <v>0</v>
      </c>
    </row>
    <row r="48" spans="1:10" ht="24" customHeight="1">
      <c r="A48" s="71" t="s">
        <v>180</v>
      </c>
      <c r="B48" s="16"/>
      <c r="D48" s="75">
        <f>SUM(D47)</f>
        <v>424500</v>
      </c>
      <c r="E48" s="74"/>
      <c r="F48" s="75">
        <f>SUM(F47)</f>
        <v>-329488</v>
      </c>
      <c r="G48" s="49"/>
      <c r="H48" s="75">
        <f>SUM(H47)</f>
        <v>0</v>
      </c>
      <c r="I48" s="49"/>
      <c r="J48" s="75">
        <f>SUM(J47)</f>
        <v>0</v>
      </c>
    </row>
    <row r="49" spans="1:10" ht="24" customHeight="1">
      <c r="A49" s="71"/>
      <c r="B49" s="16"/>
      <c r="D49" s="74"/>
      <c r="E49" s="74"/>
      <c r="F49" s="69"/>
      <c r="G49" s="49"/>
      <c r="H49" s="74"/>
      <c r="I49" s="49"/>
      <c r="J49" s="69"/>
    </row>
    <row r="50" spans="1:10" ht="24" customHeight="1" thickBot="1">
      <c r="A50" s="71" t="s">
        <v>181</v>
      </c>
      <c r="B50" s="16"/>
      <c r="D50" s="76">
        <f>SUM(D48,D43)</f>
        <v>501541217</v>
      </c>
      <c r="E50" s="74"/>
      <c r="F50" s="76">
        <f>SUM(F48,F43)</f>
        <v>606972483</v>
      </c>
      <c r="G50" s="49"/>
      <c r="H50" s="76">
        <f>SUM(H48,H43)</f>
        <v>557215608</v>
      </c>
      <c r="I50" s="49"/>
      <c r="J50" s="76">
        <f>SUM(J48,J43)</f>
        <v>599735701</v>
      </c>
    </row>
    <row r="51" spans="1:10" ht="24" customHeight="1" thickTop="1">
      <c r="A51" s="71"/>
      <c r="B51" s="16"/>
      <c r="D51" s="74"/>
      <c r="E51" s="74"/>
      <c r="F51" s="69"/>
      <c r="G51" s="49"/>
      <c r="H51" s="74"/>
      <c r="I51" s="49"/>
      <c r="J51" s="69"/>
    </row>
    <row r="52" spans="1:10" ht="24" customHeight="1">
      <c r="A52" s="44" t="s">
        <v>91</v>
      </c>
      <c r="B52" s="16"/>
      <c r="D52" s="74"/>
      <c r="E52" s="74"/>
      <c r="F52" s="69"/>
      <c r="G52" s="49"/>
      <c r="H52" s="74"/>
      <c r="I52" s="49"/>
      <c r="J52" s="69"/>
    </row>
    <row r="53" spans="1:10" ht="24" customHeight="1">
      <c r="A53" s="63" t="s">
        <v>86</v>
      </c>
      <c r="B53" s="16"/>
      <c r="D53" s="78">
        <f>D50</f>
        <v>501541217</v>
      </c>
      <c r="E53" s="78">
        <f t="shared" ref="E53:J53" si="0">E50</f>
        <v>0</v>
      </c>
      <c r="F53" s="78">
        <v>607285929</v>
      </c>
      <c r="G53" s="78">
        <f t="shared" si="0"/>
        <v>0</v>
      </c>
      <c r="H53" s="78">
        <f t="shared" si="0"/>
        <v>557215608</v>
      </c>
      <c r="I53" s="78">
        <f t="shared" si="0"/>
        <v>0</v>
      </c>
      <c r="J53" s="78">
        <f t="shared" si="0"/>
        <v>599735701</v>
      </c>
    </row>
    <row r="54" spans="1:10" ht="24" customHeight="1">
      <c r="A54" s="63" t="s">
        <v>77</v>
      </c>
      <c r="B54" s="16"/>
      <c r="D54" s="73">
        <v>0</v>
      </c>
      <c r="E54" s="78"/>
      <c r="F54" s="78">
        <v>-313446</v>
      </c>
      <c r="G54" s="78"/>
      <c r="H54" s="78">
        <v>0</v>
      </c>
      <c r="I54" s="78"/>
      <c r="J54" s="78">
        <v>0</v>
      </c>
    </row>
    <row r="55" spans="1:10" s="15" customFormat="1" ht="24" customHeight="1" thickBot="1">
      <c r="B55" s="13"/>
      <c r="C55" s="14"/>
      <c r="D55" s="76">
        <f>SUM(D53:D54)</f>
        <v>501541217</v>
      </c>
      <c r="E55" s="46"/>
      <c r="F55" s="77">
        <f>SUM(F53:F54)</f>
        <v>606972483</v>
      </c>
      <c r="G55" s="46"/>
      <c r="H55" s="77">
        <f>SUM(H53:H54)</f>
        <v>557215608</v>
      </c>
      <c r="I55" s="46"/>
      <c r="J55" s="77">
        <f>SUM(J53:J54)</f>
        <v>599735701</v>
      </c>
    </row>
    <row r="56" spans="1:10" s="15" customFormat="1" ht="24" customHeight="1" thickTop="1">
      <c r="B56" s="13"/>
      <c r="C56" s="14"/>
      <c r="D56" s="78"/>
      <c r="E56" s="46"/>
      <c r="F56" s="24"/>
      <c r="G56" s="46"/>
      <c r="H56" s="24"/>
      <c r="I56" s="46"/>
      <c r="J56" s="24"/>
    </row>
    <row r="57" spans="1:10" s="15" customFormat="1" ht="24" customHeight="1">
      <c r="A57" s="1" t="s">
        <v>169</v>
      </c>
      <c r="B57" s="13"/>
      <c r="C57" s="14"/>
      <c r="D57" s="14"/>
      <c r="E57" s="46"/>
      <c r="F57" s="14"/>
      <c r="G57" s="46"/>
      <c r="H57" s="14"/>
      <c r="I57" s="46"/>
      <c r="J57" s="45"/>
    </row>
    <row r="58" spans="1:10" s="15" customFormat="1" ht="24" customHeight="1">
      <c r="B58" s="13"/>
      <c r="C58" s="14"/>
      <c r="D58" s="14"/>
      <c r="E58" s="46"/>
      <c r="F58" s="14"/>
      <c r="G58" s="46"/>
      <c r="H58" s="14"/>
      <c r="I58" s="46"/>
      <c r="J58" s="45"/>
    </row>
    <row r="59" spans="1:10" s="15" customFormat="1" ht="24" customHeight="1">
      <c r="A59" s="44" t="s">
        <v>63</v>
      </c>
      <c r="B59" s="13"/>
      <c r="C59" s="14"/>
      <c r="D59" s="14"/>
      <c r="E59" s="46"/>
      <c r="F59" s="14"/>
      <c r="G59" s="46"/>
      <c r="H59" s="14"/>
      <c r="I59" s="46"/>
      <c r="J59" s="45"/>
    </row>
    <row r="60" spans="1:10" s="15" customFormat="1" ht="24" customHeight="1">
      <c r="A60" s="66" t="s">
        <v>81</v>
      </c>
      <c r="B60" s="13"/>
      <c r="C60" s="14"/>
      <c r="D60" s="14"/>
      <c r="E60" s="46"/>
      <c r="F60" s="14"/>
      <c r="G60" s="46"/>
      <c r="H60" s="14"/>
      <c r="I60" s="46"/>
      <c r="J60" s="14"/>
    </row>
    <row r="61" spans="1:10" s="15" customFormat="1" ht="24" customHeight="1">
      <c r="A61" s="89" t="s">
        <v>168</v>
      </c>
      <c r="B61" s="89"/>
      <c r="C61" s="89"/>
      <c r="D61" s="89"/>
      <c r="E61" s="89"/>
      <c r="F61" s="89"/>
      <c r="G61" s="89"/>
      <c r="H61" s="89"/>
      <c r="I61" s="89"/>
      <c r="J61" s="89"/>
    </row>
    <row r="62" spans="1:10" s="15" customFormat="1" ht="24" customHeight="1">
      <c r="A62" s="88" t="s">
        <v>170</v>
      </c>
      <c r="B62" s="88"/>
      <c r="C62" s="88"/>
      <c r="D62" s="88"/>
      <c r="E62" s="88"/>
      <c r="F62" s="88"/>
      <c r="G62" s="88"/>
      <c r="H62" s="88"/>
      <c r="I62" s="88"/>
      <c r="J62" s="88"/>
    </row>
    <row r="63" spans="1:10" s="15" customFormat="1" ht="24" customHeight="1">
      <c r="A63" s="13"/>
      <c r="B63" s="13"/>
      <c r="C63" s="14"/>
      <c r="D63" s="87" t="s">
        <v>0</v>
      </c>
      <c r="E63" s="87"/>
      <c r="F63" s="87"/>
      <c r="G63" s="47"/>
      <c r="H63" s="87" t="s">
        <v>1</v>
      </c>
      <c r="I63" s="87"/>
      <c r="J63" s="87"/>
    </row>
    <row r="64" spans="1:10" ht="24" customHeight="1">
      <c r="B64" s="16"/>
      <c r="D64" s="48">
        <v>2013</v>
      </c>
      <c r="E64" s="48"/>
      <c r="F64" s="48">
        <v>2012</v>
      </c>
      <c r="G64" s="49"/>
      <c r="H64" s="48">
        <v>2013</v>
      </c>
      <c r="I64" s="49"/>
      <c r="J64" s="48">
        <v>2012</v>
      </c>
    </row>
    <row r="65" spans="1:10" ht="24" customHeight="1">
      <c r="A65" s="50" t="s">
        <v>33</v>
      </c>
    </row>
    <row r="66" spans="1:10" ht="24" customHeight="1">
      <c r="A66" s="1" t="s">
        <v>136</v>
      </c>
      <c r="D66" s="52">
        <f>+D21</f>
        <v>540194968</v>
      </c>
      <c r="E66" s="52">
        <f t="shared" ref="E66:J66" si="1">+E21</f>
        <v>0</v>
      </c>
      <c r="F66" s="52">
        <f t="shared" si="1"/>
        <v>669721552</v>
      </c>
      <c r="G66" s="52">
        <f t="shared" si="1"/>
        <v>0</v>
      </c>
      <c r="H66" s="52">
        <f t="shared" si="1"/>
        <v>608158873</v>
      </c>
      <c r="I66" s="52">
        <f t="shared" si="1"/>
        <v>0</v>
      </c>
      <c r="J66" s="52">
        <f t="shared" si="1"/>
        <v>642300087</v>
      </c>
    </row>
    <row r="67" spans="1:10" ht="24" customHeight="1">
      <c r="A67" s="1" t="s">
        <v>137</v>
      </c>
      <c r="D67" s="52"/>
      <c r="E67" s="53"/>
      <c r="F67" s="52"/>
      <c r="G67" s="53"/>
      <c r="H67" s="52"/>
      <c r="I67" s="53"/>
      <c r="J67" s="52"/>
    </row>
    <row r="68" spans="1:10" ht="24" customHeight="1">
      <c r="A68" s="1" t="s">
        <v>138</v>
      </c>
      <c r="D68" s="52"/>
      <c r="E68" s="53"/>
      <c r="F68" s="52"/>
      <c r="G68" s="53"/>
      <c r="H68" s="52"/>
      <c r="I68" s="53"/>
      <c r="J68" s="52"/>
    </row>
    <row r="69" spans="1:10" ht="24" customHeight="1">
      <c r="A69" s="1" t="s">
        <v>139</v>
      </c>
      <c r="D69" s="52">
        <v>36716102</v>
      </c>
      <c r="E69" s="53"/>
      <c r="F69" s="52">
        <v>29196847</v>
      </c>
      <c r="G69" s="53"/>
      <c r="H69" s="52">
        <v>19566362</v>
      </c>
      <c r="I69" s="53"/>
      <c r="J69" s="52">
        <v>17720149</v>
      </c>
    </row>
    <row r="70" spans="1:10" ht="24" customHeight="1">
      <c r="A70" s="1" t="s">
        <v>140</v>
      </c>
      <c r="D70" s="52">
        <v>22710579</v>
      </c>
      <c r="E70" s="53"/>
      <c r="F70" s="52">
        <v>7003104</v>
      </c>
      <c r="G70" s="53"/>
      <c r="H70" s="52">
        <v>2265589</v>
      </c>
      <c r="I70" s="53"/>
      <c r="J70" s="52">
        <v>1373807</v>
      </c>
    </row>
    <row r="71" spans="1:10" ht="24" customHeight="1">
      <c r="A71" s="1" t="s">
        <v>199</v>
      </c>
      <c r="D71" s="52">
        <v>0</v>
      </c>
      <c r="E71" s="53"/>
      <c r="F71" s="52">
        <v>3191644</v>
      </c>
      <c r="G71" s="53"/>
      <c r="H71" s="52">
        <v>0</v>
      </c>
      <c r="I71" s="53"/>
      <c r="J71" s="52">
        <v>0</v>
      </c>
    </row>
    <row r="72" spans="1:10" ht="24" customHeight="1">
      <c r="A72" s="1" t="s">
        <v>155</v>
      </c>
      <c r="D72" s="52">
        <v>645227</v>
      </c>
      <c r="E72" s="53"/>
      <c r="F72" s="52">
        <v>351376</v>
      </c>
      <c r="G72" s="53"/>
      <c r="H72" s="52">
        <v>363276</v>
      </c>
      <c r="I72" s="53"/>
      <c r="J72" s="52">
        <v>358440</v>
      </c>
    </row>
    <row r="73" spans="1:10" ht="24" customHeight="1">
      <c r="A73" s="1" t="s">
        <v>147</v>
      </c>
      <c r="D73" s="52">
        <v>2551481</v>
      </c>
      <c r="E73" s="53"/>
      <c r="F73" s="52">
        <v>1782569</v>
      </c>
      <c r="G73" s="53"/>
      <c r="H73" s="52">
        <v>0</v>
      </c>
      <c r="I73" s="53"/>
      <c r="J73" s="52">
        <v>0</v>
      </c>
    </row>
    <row r="74" spans="1:10" ht="24" customHeight="1">
      <c r="A74" s="1" t="s">
        <v>200</v>
      </c>
      <c r="D74" s="52">
        <v>0</v>
      </c>
      <c r="E74" s="53"/>
      <c r="F74" s="52">
        <v>0</v>
      </c>
      <c r="G74" s="53"/>
      <c r="H74" s="52">
        <v>-348786920</v>
      </c>
      <c r="I74" s="53"/>
      <c r="J74" s="52">
        <v>-464264212</v>
      </c>
    </row>
    <row r="75" spans="1:10" ht="24" customHeight="1">
      <c r="A75" s="1" t="s">
        <v>201</v>
      </c>
      <c r="D75" s="52">
        <v>-255687</v>
      </c>
      <c r="E75" s="53"/>
      <c r="F75" s="52">
        <v>10115</v>
      </c>
      <c r="G75" s="53"/>
      <c r="H75" s="52">
        <v>11290</v>
      </c>
      <c r="I75" s="53"/>
      <c r="J75" s="52">
        <v>311423</v>
      </c>
    </row>
    <row r="76" spans="1:10" ht="24" customHeight="1">
      <c r="A76" s="1" t="s">
        <v>175</v>
      </c>
      <c r="D76" s="52">
        <v>296186</v>
      </c>
      <c r="E76" s="53"/>
      <c r="F76" s="52">
        <v>10530036</v>
      </c>
      <c r="G76" s="53"/>
      <c r="H76" s="52">
        <v>0</v>
      </c>
      <c r="I76" s="53"/>
      <c r="J76" s="52">
        <v>2959</v>
      </c>
    </row>
    <row r="77" spans="1:10" ht="24" customHeight="1">
      <c r="A77" s="1" t="s">
        <v>146</v>
      </c>
      <c r="D77" s="52">
        <v>0</v>
      </c>
      <c r="E77" s="53"/>
      <c r="F77" s="52">
        <v>1720934</v>
      </c>
      <c r="G77" s="53"/>
      <c r="H77" s="52">
        <v>0</v>
      </c>
      <c r="I77" s="53"/>
      <c r="J77" s="52">
        <v>0</v>
      </c>
    </row>
    <row r="78" spans="1:10" ht="24" customHeight="1">
      <c r="A78" s="1" t="s">
        <v>141</v>
      </c>
      <c r="D78" s="52">
        <v>7168</v>
      </c>
      <c r="E78" s="53"/>
      <c r="F78" s="52">
        <v>-21831</v>
      </c>
      <c r="G78" s="53"/>
      <c r="H78" s="52">
        <v>-164881</v>
      </c>
      <c r="I78" s="53"/>
      <c r="J78" s="52">
        <v>1277370</v>
      </c>
    </row>
    <row r="79" spans="1:10" ht="24" customHeight="1">
      <c r="A79" s="1" t="s">
        <v>148</v>
      </c>
      <c r="D79" s="53">
        <v>3225086</v>
      </c>
      <c r="E79" s="53"/>
      <c r="F79" s="52">
        <v>10899270</v>
      </c>
      <c r="G79" s="53"/>
      <c r="H79" s="52">
        <v>1208262</v>
      </c>
      <c r="I79" s="53"/>
      <c r="J79" s="52">
        <v>6360502</v>
      </c>
    </row>
    <row r="80" spans="1:10" ht="24" customHeight="1">
      <c r="A80" s="1" t="s">
        <v>188</v>
      </c>
      <c r="D80" s="53">
        <v>-37087182</v>
      </c>
      <c r="E80" s="53"/>
      <c r="F80" s="52">
        <v>-595905.82999999996</v>
      </c>
      <c r="G80" s="53"/>
      <c r="H80" s="52">
        <v>-38650565</v>
      </c>
      <c r="I80" s="53"/>
      <c r="J80" s="52">
        <v>-1062338</v>
      </c>
    </row>
    <row r="81" spans="1:10" ht="24" customHeight="1">
      <c r="A81" s="1" t="s">
        <v>142</v>
      </c>
      <c r="D81" s="55">
        <v>2565404</v>
      </c>
      <c r="E81" s="53"/>
      <c r="F81" s="55">
        <v>3703711</v>
      </c>
      <c r="G81" s="53"/>
      <c r="H81" s="55">
        <v>1603906</v>
      </c>
      <c r="I81" s="53"/>
      <c r="J81" s="55">
        <v>4670080</v>
      </c>
    </row>
    <row r="82" spans="1:10" ht="24" customHeight="1">
      <c r="A82" s="1" t="s">
        <v>53</v>
      </c>
      <c r="D82" s="53"/>
      <c r="E82" s="53"/>
      <c r="F82" s="53"/>
      <c r="G82" s="53"/>
      <c r="H82" s="53"/>
      <c r="I82" s="53"/>
      <c r="J82" s="53"/>
    </row>
    <row r="83" spans="1:10" ht="24" customHeight="1">
      <c r="A83" s="1" t="s">
        <v>34</v>
      </c>
      <c r="D83" s="52">
        <f>SUM(D66:D81)</f>
        <v>571569332</v>
      </c>
      <c r="E83" s="53"/>
      <c r="F83" s="52">
        <f>SUM(F66:F81)</f>
        <v>737493421.16999996</v>
      </c>
      <c r="G83" s="53"/>
      <c r="H83" s="52">
        <f>SUM(H66:H81)</f>
        <v>245575192</v>
      </c>
      <c r="I83" s="53"/>
      <c r="J83" s="52">
        <f>SUM(J66:J81)</f>
        <v>209048267</v>
      </c>
    </row>
    <row r="84" spans="1:10" ht="24" customHeight="1">
      <c r="A84" s="1" t="s">
        <v>54</v>
      </c>
      <c r="D84" s="52"/>
      <c r="E84" s="53"/>
      <c r="F84" s="52"/>
      <c r="G84" s="53"/>
      <c r="H84" s="52"/>
      <c r="I84" s="53"/>
      <c r="J84" s="52"/>
    </row>
    <row r="85" spans="1:10" ht="24" customHeight="1">
      <c r="A85" s="61" t="s">
        <v>49</v>
      </c>
      <c r="D85" s="52">
        <v>-14203232</v>
      </c>
      <c r="E85" s="53"/>
      <c r="F85" s="52">
        <v>-78500012</v>
      </c>
      <c r="G85" s="52"/>
      <c r="H85" s="52">
        <v>-18215862</v>
      </c>
      <c r="I85" s="52"/>
      <c r="J85" s="52">
        <v>-82995169</v>
      </c>
    </row>
    <row r="86" spans="1:10" ht="24" customHeight="1">
      <c r="A86" s="61" t="s">
        <v>55</v>
      </c>
      <c r="D86" s="52">
        <v>-3436577</v>
      </c>
      <c r="E86" s="53"/>
      <c r="F86" s="52">
        <v>-3929331</v>
      </c>
      <c r="G86" s="52"/>
      <c r="H86" s="52">
        <v>0</v>
      </c>
      <c r="I86" s="52"/>
      <c r="J86" s="52">
        <v>0</v>
      </c>
    </row>
    <row r="87" spans="1:10" ht="24" customHeight="1">
      <c r="A87" s="61" t="s">
        <v>156</v>
      </c>
      <c r="D87" s="52">
        <v>-13740081</v>
      </c>
      <c r="E87" s="53"/>
      <c r="F87" s="52">
        <v>-5217669</v>
      </c>
      <c r="G87" s="52"/>
      <c r="H87" s="52">
        <v>-5043606</v>
      </c>
      <c r="I87" s="52"/>
      <c r="J87" s="52">
        <v>-2927135</v>
      </c>
    </row>
    <row r="88" spans="1:10" ht="24" customHeight="1">
      <c r="A88" s="61" t="s">
        <v>8</v>
      </c>
      <c r="D88" s="52">
        <v>-116367850</v>
      </c>
      <c r="E88" s="53"/>
      <c r="F88" s="52">
        <v>-3545524</v>
      </c>
      <c r="G88" s="52"/>
      <c r="H88" s="52">
        <v>1791027</v>
      </c>
      <c r="I88" s="52"/>
      <c r="J88" s="52">
        <v>2004585</v>
      </c>
    </row>
    <row r="89" spans="1:10" ht="24" customHeight="1">
      <c r="A89" s="1" t="s">
        <v>189</v>
      </c>
      <c r="D89" s="52"/>
      <c r="E89" s="53"/>
      <c r="F89" s="53"/>
      <c r="G89" s="53"/>
      <c r="H89" s="53"/>
      <c r="I89" s="53"/>
      <c r="J89" s="53"/>
    </row>
    <row r="90" spans="1:10" ht="24" customHeight="1">
      <c r="A90" s="61" t="s">
        <v>52</v>
      </c>
      <c r="D90" s="52">
        <v>-2205106</v>
      </c>
      <c r="E90" s="53"/>
      <c r="F90" s="53">
        <v>9185446</v>
      </c>
      <c r="G90" s="53"/>
      <c r="H90" s="53">
        <v>-120278887</v>
      </c>
      <c r="I90" s="53"/>
      <c r="J90" s="53">
        <v>23244839</v>
      </c>
    </row>
    <row r="91" spans="1:10" ht="24" customHeight="1">
      <c r="A91" s="61" t="s">
        <v>67</v>
      </c>
      <c r="D91" s="55">
        <v>-2842128</v>
      </c>
      <c r="E91" s="53"/>
      <c r="F91" s="55">
        <v>-934561</v>
      </c>
      <c r="G91" s="52"/>
      <c r="H91" s="55">
        <v>-376496</v>
      </c>
      <c r="I91" s="52"/>
      <c r="J91" s="55">
        <v>1071272</v>
      </c>
    </row>
    <row r="92" spans="1:10" ht="24" customHeight="1">
      <c r="A92" s="1" t="s">
        <v>60</v>
      </c>
      <c r="D92" s="53">
        <f>SUM(D82:D91)</f>
        <v>418774358</v>
      </c>
      <c r="E92" s="53"/>
      <c r="F92" s="53">
        <f>SUM(F82:F91)</f>
        <v>654551770.16999996</v>
      </c>
      <c r="G92" s="53"/>
      <c r="H92" s="53">
        <f>SUM(H82:H91)</f>
        <v>103451368</v>
      </c>
      <c r="I92" s="53"/>
      <c r="J92" s="53">
        <f>SUM(J82:J91)</f>
        <v>149446659</v>
      </c>
    </row>
    <row r="93" spans="1:10" ht="24" customHeight="1">
      <c r="A93" s="61" t="s">
        <v>190</v>
      </c>
      <c r="D93" s="53">
        <v>-72527407</v>
      </c>
      <c r="E93" s="53"/>
      <c r="F93" s="53">
        <v>-98841963</v>
      </c>
      <c r="G93" s="53"/>
      <c r="H93" s="53">
        <v>-64631177</v>
      </c>
      <c r="I93" s="53"/>
      <c r="J93" s="53">
        <v>-62276622</v>
      </c>
    </row>
    <row r="94" spans="1:10" ht="24" customHeight="1">
      <c r="A94" s="61" t="s">
        <v>143</v>
      </c>
      <c r="D94" s="55">
        <v>4092196</v>
      </c>
      <c r="E94" s="53"/>
      <c r="F94" s="55">
        <v>2135198</v>
      </c>
      <c r="G94" s="53"/>
      <c r="H94" s="55">
        <v>0</v>
      </c>
      <c r="I94" s="53"/>
      <c r="J94" s="55">
        <v>0</v>
      </c>
    </row>
    <row r="95" spans="1:10" ht="24" customHeight="1">
      <c r="A95" s="50" t="s">
        <v>162</v>
      </c>
      <c r="D95" s="55">
        <f>SUM(D92:D94)</f>
        <v>350339147</v>
      </c>
      <c r="E95" s="53"/>
      <c r="F95" s="55">
        <f>SUM(F92:F94)</f>
        <v>557845005.16999996</v>
      </c>
      <c r="G95" s="53"/>
      <c r="H95" s="55">
        <f>SUM(H92:H94)</f>
        <v>38820191</v>
      </c>
      <c r="I95" s="53"/>
      <c r="J95" s="55">
        <f>SUM(J92:J94)</f>
        <v>87170037</v>
      </c>
    </row>
    <row r="96" spans="1:10" ht="24" customHeight="1">
      <c r="D96" s="57"/>
      <c r="E96" s="57"/>
      <c r="F96" s="57"/>
      <c r="G96" s="57"/>
      <c r="H96" s="57"/>
      <c r="I96" s="57"/>
      <c r="J96" s="57"/>
    </row>
    <row r="97" spans="1:10" ht="24" customHeight="1">
      <c r="A97" s="51" t="s">
        <v>169</v>
      </c>
      <c r="B97" s="29"/>
      <c r="D97" s="24"/>
      <c r="E97" s="24"/>
      <c r="F97" s="24"/>
      <c r="H97" s="24"/>
      <c r="J97" s="24"/>
    </row>
    <row r="98" spans="1:10" s="15" customFormat="1" ht="24" customHeight="1">
      <c r="B98" s="13"/>
      <c r="C98" s="14"/>
      <c r="D98" s="14"/>
      <c r="E98" s="46"/>
      <c r="F98" s="14"/>
      <c r="G98" s="46"/>
      <c r="H98" s="14"/>
      <c r="I98" s="46"/>
      <c r="J98" s="45"/>
    </row>
    <row r="99" spans="1:10" s="15" customFormat="1" ht="24" customHeight="1">
      <c r="A99" s="44" t="s">
        <v>63</v>
      </c>
      <c r="B99" s="13"/>
      <c r="C99" s="14"/>
      <c r="D99" s="14"/>
      <c r="E99" s="46"/>
      <c r="F99" s="14"/>
      <c r="G99" s="46"/>
      <c r="H99" s="14"/>
      <c r="I99" s="46"/>
      <c r="J99" s="14"/>
    </row>
    <row r="100" spans="1:10" s="15" customFormat="1" ht="24" customHeight="1">
      <c r="A100" s="66" t="s">
        <v>92</v>
      </c>
      <c r="B100" s="13"/>
      <c r="C100" s="14"/>
      <c r="D100" s="14"/>
      <c r="E100" s="46"/>
      <c r="F100" s="14"/>
      <c r="G100" s="46"/>
      <c r="H100" s="14"/>
      <c r="I100" s="46"/>
      <c r="J100" s="14"/>
    </row>
    <row r="101" spans="1:10" s="15" customFormat="1" ht="24" customHeight="1">
      <c r="A101" s="89" t="s">
        <v>168</v>
      </c>
      <c r="B101" s="89"/>
      <c r="C101" s="89"/>
      <c r="D101" s="89"/>
      <c r="E101" s="89"/>
      <c r="F101" s="89"/>
      <c r="G101" s="89"/>
      <c r="H101" s="89"/>
      <c r="I101" s="89"/>
      <c r="J101" s="89"/>
    </row>
    <row r="102" spans="1:10" s="15" customFormat="1" ht="24" customHeight="1">
      <c r="A102" s="88" t="s">
        <v>171</v>
      </c>
      <c r="B102" s="88"/>
      <c r="C102" s="88"/>
      <c r="D102" s="88"/>
      <c r="E102" s="88"/>
      <c r="F102" s="88"/>
      <c r="G102" s="88"/>
      <c r="H102" s="88"/>
      <c r="I102" s="88"/>
      <c r="J102" s="88"/>
    </row>
    <row r="103" spans="1:10" s="15" customFormat="1" ht="24" customHeight="1">
      <c r="A103" s="13"/>
      <c r="B103" s="13"/>
      <c r="C103" s="14"/>
      <c r="D103" s="87" t="s">
        <v>0</v>
      </c>
      <c r="E103" s="87"/>
      <c r="F103" s="87"/>
      <c r="G103" s="47"/>
      <c r="H103" s="87" t="s">
        <v>1</v>
      </c>
      <c r="I103" s="87"/>
      <c r="J103" s="87"/>
    </row>
    <row r="104" spans="1:10" ht="24" customHeight="1">
      <c r="B104" s="16"/>
      <c r="D104" s="48">
        <v>2013</v>
      </c>
      <c r="E104" s="48"/>
      <c r="F104" s="48">
        <v>2012</v>
      </c>
      <c r="G104" s="49"/>
      <c r="H104" s="48">
        <v>2013</v>
      </c>
      <c r="I104" s="49"/>
      <c r="J104" s="48">
        <v>2012</v>
      </c>
    </row>
    <row r="105" spans="1:10" ht="24" customHeight="1">
      <c r="A105" s="50" t="s">
        <v>35</v>
      </c>
      <c r="D105" s="11"/>
      <c r="E105" s="57"/>
      <c r="F105" s="11"/>
      <c r="G105" s="57"/>
      <c r="H105" s="11"/>
      <c r="I105" s="57"/>
      <c r="J105" s="11"/>
    </row>
    <row r="106" spans="1:10" ht="24" customHeight="1">
      <c r="A106" s="1" t="s">
        <v>158</v>
      </c>
      <c r="D106" s="52">
        <v>19836155</v>
      </c>
      <c r="E106" s="53"/>
      <c r="F106" s="52">
        <v>595905.82999999996</v>
      </c>
      <c r="G106" s="52"/>
      <c r="H106" s="52">
        <v>20471680</v>
      </c>
      <c r="I106" s="52"/>
      <c r="J106" s="52">
        <v>926667</v>
      </c>
    </row>
    <row r="107" spans="1:10" ht="24" customHeight="1">
      <c r="A107" s="1" t="s">
        <v>176</v>
      </c>
      <c r="D107" s="11"/>
      <c r="E107" s="57"/>
      <c r="F107" s="52"/>
      <c r="G107" s="57"/>
      <c r="H107" s="11"/>
      <c r="I107" s="57"/>
      <c r="J107" s="52"/>
    </row>
    <row r="108" spans="1:10" ht="24" customHeight="1">
      <c r="A108" s="1" t="s">
        <v>177</v>
      </c>
      <c r="D108" s="11">
        <v>-1401501274</v>
      </c>
      <c r="E108" s="57"/>
      <c r="F108" s="52">
        <v>0</v>
      </c>
      <c r="G108" s="57"/>
      <c r="H108" s="11">
        <v>-1401501274</v>
      </c>
      <c r="I108" s="57"/>
      <c r="J108" s="52">
        <v>0</v>
      </c>
    </row>
    <row r="109" spans="1:10" ht="24" customHeight="1">
      <c r="A109" s="1" t="s">
        <v>149</v>
      </c>
      <c r="D109" s="52">
        <v>0</v>
      </c>
      <c r="E109" s="57"/>
      <c r="F109" s="52">
        <v>0</v>
      </c>
      <c r="G109" s="57"/>
      <c r="H109" s="11">
        <v>-86454145</v>
      </c>
      <c r="I109" s="57"/>
      <c r="J109" s="11">
        <v>49764580</v>
      </c>
    </row>
    <row r="110" spans="1:10" ht="24" customHeight="1">
      <c r="A110" s="1" t="s">
        <v>127</v>
      </c>
      <c r="D110" s="52">
        <v>-5368</v>
      </c>
      <c r="E110" s="53"/>
      <c r="F110" s="52">
        <v>-3736</v>
      </c>
      <c r="G110" s="52"/>
      <c r="H110" s="52">
        <v>0</v>
      </c>
      <c r="I110" s="52"/>
      <c r="J110" s="52">
        <v>0</v>
      </c>
    </row>
    <row r="111" spans="1:10" ht="24" customHeight="1">
      <c r="A111" s="1" t="s">
        <v>157</v>
      </c>
      <c r="D111" s="52">
        <v>0</v>
      </c>
      <c r="E111" s="53"/>
      <c r="F111" s="52">
        <v>-3195</v>
      </c>
      <c r="G111" s="52"/>
      <c r="H111" s="52">
        <v>-388895552</v>
      </c>
      <c r="I111" s="52"/>
      <c r="J111" s="52">
        <v>-2840</v>
      </c>
    </row>
    <row r="112" spans="1:10" ht="24" customHeight="1">
      <c r="A112" s="1" t="s">
        <v>128</v>
      </c>
      <c r="D112" s="52">
        <v>0</v>
      </c>
      <c r="E112" s="53"/>
      <c r="F112" s="52">
        <v>0</v>
      </c>
      <c r="G112" s="52"/>
      <c r="H112" s="52">
        <v>384185773</v>
      </c>
      <c r="I112" s="52"/>
      <c r="J112" s="52">
        <v>369267810</v>
      </c>
    </row>
    <row r="113" spans="1:10" ht="24" customHeight="1">
      <c r="A113" s="1" t="s">
        <v>153</v>
      </c>
      <c r="D113" s="52">
        <v>-39840291</v>
      </c>
      <c r="E113" s="53"/>
      <c r="F113" s="52">
        <v>-42869545</v>
      </c>
      <c r="G113" s="52"/>
      <c r="H113" s="52">
        <v>-13474512</v>
      </c>
      <c r="I113" s="52"/>
      <c r="J113" s="52">
        <v>-34238849</v>
      </c>
    </row>
    <row r="114" spans="1:10" ht="24" customHeight="1">
      <c r="A114" s="1" t="s">
        <v>93</v>
      </c>
      <c r="D114" s="52">
        <v>259055</v>
      </c>
      <c r="E114" s="53"/>
      <c r="F114" s="52">
        <v>494428</v>
      </c>
      <c r="G114" s="52"/>
      <c r="H114" s="52">
        <v>686057</v>
      </c>
      <c r="I114" s="52"/>
      <c r="J114" s="52">
        <v>84132</v>
      </c>
    </row>
    <row r="115" spans="1:10" ht="24" customHeight="1">
      <c r="A115" s="1" t="s">
        <v>154</v>
      </c>
      <c r="D115" s="52">
        <v>-249168048</v>
      </c>
      <c r="E115" s="53"/>
      <c r="F115" s="52">
        <v>-21159778</v>
      </c>
      <c r="G115" s="52"/>
      <c r="H115" s="52">
        <v>-9537822</v>
      </c>
      <c r="I115" s="52"/>
      <c r="J115" s="52">
        <v>-6004608</v>
      </c>
    </row>
    <row r="116" spans="1:10" ht="24" customHeight="1">
      <c r="A116" s="50" t="s">
        <v>129</v>
      </c>
      <c r="D116" s="54">
        <f>SUM(D106:D115)</f>
        <v>-1670419771</v>
      </c>
      <c r="E116" s="53"/>
      <c r="F116" s="54">
        <f>SUM(F106:F115)</f>
        <v>-62945920.170000002</v>
      </c>
      <c r="G116" s="53"/>
      <c r="H116" s="54">
        <f>SUM(H106:H115)</f>
        <v>-1494519795</v>
      </c>
      <c r="I116" s="53"/>
      <c r="J116" s="54">
        <f>SUM(J106:J115)</f>
        <v>379796892</v>
      </c>
    </row>
    <row r="117" spans="1:10" ht="24" customHeight="1">
      <c r="D117" s="53"/>
      <c r="E117" s="53"/>
      <c r="F117" s="53"/>
      <c r="G117" s="53"/>
      <c r="H117" s="53"/>
      <c r="I117" s="53"/>
      <c r="J117" s="53"/>
    </row>
    <row r="118" spans="1:10" ht="24" customHeight="1">
      <c r="A118" s="50" t="s">
        <v>36</v>
      </c>
      <c r="D118" s="53"/>
      <c r="E118" s="53"/>
      <c r="F118" s="53"/>
      <c r="G118" s="53"/>
      <c r="H118" s="53"/>
      <c r="I118" s="53"/>
      <c r="J118" s="53"/>
    </row>
    <row r="119" spans="1:10" ht="24" customHeight="1">
      <c r="A119" s="1" t="s">
        <v>43</v>
      </c>
      <c r="D119" s="52">
        <v>-2565404</v>
      </c>
      <c r="E119" s="53"/>
      <c r="F119" s="52">
        <v>-3703711</v>
      </c>
      <c r="G119" s="53"/>
      <c r="H119" s="52">
        <v>-3662267</v>
      </c>
      <c r="I119" s="53"/>
      <c r="J119" s="52">
        <v>-2803620</v>
      </c>
    </row>
    <row r="120" spans="1:10" ht="24" customHeight="1">
      <c r="A120" s="1" t="s">
        <v>193</v>
      </c>
      <c r="D120" s="52">
        <v>0</v>
      </c>
      <c r="E120" s="53"/>
      <c r="F120" s="52">
        <v>-22717828</v>
      </c>
      <c r="G120" s="53"/>
      <c r="H120" s="52">
        <v>0</v>
      </c>
      <c r="I120" s="53"/>
      <c r="J120" s="52">
        <v>-17560224</v>
      </c>
    </row>
    <row r="121" spans="1:10" ht="24" customHeight="1">
      <c r="A121" s="1" t="s">
        <v>192</v>
      </c>
      <c r="D121" s="52">
        <v>0</v>
      </c>
      <c r="E121" s="53"/>
      <c r="F121" s="52">
        <v>0</v>
      </c>
      <c r="G121" s="53"/>
      <c r="H121" s="52">
        <v>-73000000</v>
      </c>
      <c r="I121" s="53"/>
      <c r="J121" s="52">
        <v>5150000</v>
      </c>
    </row>
    <row r="122" spans="1:10" ht="24" customHeight="1">
      <c r="A122" s="1" t="s">
        <v>94</v>
      </c>
      <c r="D122" s="52">
        <v>-20597890</v>
      </c>
      <c r="E122" s="53"/>
      <c r="F122" s="53">
        <v>-17175573</v>
      </c>
      <c r="G122" s="53"/>
      <c r="H122" s="53">
        <v>-9308977</v>
      </c>
      <c r="I122" s="53"/>
      <c r="J122" s="53">
        <v>-11897051</v>
      </c>
    </row>
    <row r="123" spans="1:10" ht="24" customHeight="1">
      <c r="A123" s="1" t="s">
        <v>194</v>
      </c>
      <c r="D123" s="52">
        <v>2720345842</v>
      </c>
      <c r="E123" s="53"/>
      <c r="F123" s="53">
        <v>18600000</v>
      </c>
      <c r="G123" s="53"/>
      <c r="H123" s="53">
        <v>2720345842</v>
      </c>
      <c r="I123" s="53"/>
      <c r="J123" s="53">
        <v>18600000</v>
      </c>
    </row>
    <row r="124" spans="1:10" ht="24" customHeight="1">
      <c r="A124" s="1" t="s">
        <v>57</v>
      </c>
      <c r="D124" s="52">
        <v>-584955550</v>
      </c>
      <c r="E124" s="53"/>
      <c r="F124" s="5">
        <v>-432620000</v>
      </c>
      <c r="G124" s="5"/>
      <c r="H124" s="5">
        <v>-584955550</v>
      </c>
      <c r="I124" s="5"/>
      <c r="J124" s="5">
        <v>-432620000</v>
      </c>
    </row>
    <row r="125" spans="1:10" ht="24" customHeight="1">
      <c r="A125" s="50" t="s">
        <v>150</v>
      </c>
      <c r="D125" s="54">
        <f>SUM(D119:D124)</f>
        <v>2112226998</v>
      </c>
      <c r="E125" s="53"/>
      <c r="F125" s="54">
        <f>SUM(F119:F124)</f>
        <v>-457617112</v>
      </c>
      <c r="G125" s="53"/>
      <c r="H125" s="54">
        <f>SUM(H119:H124)</f>
        <v>2049419048</v>
      </c>
      <c r="I125" s="53"/>
      <c r="J125" s="54">
        <f>SUM(J119:J124)</f>
        <v>-441130895</v>
      </c>
    </row>
    <row r="126" spans="1:10" ht="24" customHeight="1">
      <c r="A126" s="50" t="s">
        <v>152</v>
      </c>
      <c r="D126" s="54">
        <v>424500</v>
      </c>
      <c r="E126" s="53"/>
      <c r="F126" s="54">
        <v>-329488</v>
      </c>
      <c r="G126" s="53"/>
      <c r="H126" s="54">
        <v>0</v>
      </c>
      <c r="I126" s="53"/>
      <c r="J126" s="54">
        <v>0</v>
      </c>
    </row>
    <row r="127" spans="1:10" ht="24" customHeight="1">
      <c r="A127" s="50" t="s">
        <v>130</v>
      </c>
      <c r="D127" s="52">
        <f>SUM(D95,D116,D125,D126)</f>
        <v>792570874</v>
      </c>
      <c r="E127" s="53"/>
      <c r="F127" s="52">
        <f>SUM(F95,F116,F125,F126)</f>
        <v>36952484.99999994</v>
      </c>
      <c r="G127" s="53"/>
      <c r="H127" s="52">
        <f>SUM(H95,H116,H125,H126)</f>
        <v>593719444</v>
      </c>
      <c r="I127" s="53"/>
      <c r="J127" s="52">
        <f>SUM(J95,J116,J125,J126)</f>
        <v>25836034</v>
      </c>
    </row>
    <row r="128" spans="1:10" ht="24" customHeight="1">
      <c r="A128" s="1" t="s">
        <v>182</v>
      </c>
      <c r="D128" s="52">
        <v>82911002</v>
      </c>
      <c r="E128" s="53"/>
      <c r="F128" s="52">
        <v>45958517</v>
      </c>
      <c r="G128" s="53"/>
      <c r="H128" s="52">
        <v>37540389</v>
      </c>
      <c r="I128" s="53"/>
      <c r="J128" s="52">
        <v>11704355</v>
      </c>
    </row>
    <row r="129" spans="1:10" ht="24" customHeight="1" thickBot="1">
      <c r="A129" s="66" t="s">
        <v>178</v>
      </c>
      <c r="D129" s="56">
        <f>SUM(D127:D128)</f>
        <v>875481876</v>
      </c>
      <c r="E129" s="53"/>
      <c r="F129" s="56">
        <f>SUM(F127:F128)</f>
        <v>82911001.99999994</v>
      </c>
      <c r="G129" s="53"/>
      <c r="H129" s="56">
        <f>SUM(H127:H128)</f>
        <v>631259833</v>
      </c>
      <c r="I129" s="53"/>
      <c r="J129" s="56">
        <f>SUM(J127:J128)</f>
        <v>37540389</v>
      </c>
    </row>
    <row r="130" spans="1:10" ht="24" customHeight="1" thickTop="1">
      <c r="D130" s="6">
        <f>D129-BS!D9</f>
        <v>0</v>
      </c>
      <c r="E130" s="7"/>
      <c r="F130" s="6"/>
      <c r="G130" s="7"/>
      <c r="H130" s="6">
        <f>H129-BS!H9</f>
        <v>0</v>
      </c>
      <c r="I130" s="7"/>
      <c r="J130" s="6"/>
    </row>
    <row r="131" spans="1:10" ht="24" customHeight="1">
      <c r="A131" s="50" t="s">
        <v>56</v>
      </c>
      <c r="D131" s="6"/>
      <c r="E131" s="7"/>
      <c r="F131" s="6"/>
      <c r="G131" s="7"/>
      <c r="H131" s="6"/>
      <c r="I131" s="7"/>
      <c r="J131" s="6"/>
    </row>
    <row r="132" spans="1:10" ht="24" customHeight="1">
      <c r="A132" s="1" t="s">
        <v>37</v>
      </c>
      <c r="D132" s="6"/>
      <c r="E132" s="7"/>
      <c r="F132" s="6"/>
      <c r="G132" s="7"/>
      <c r="H132" s="6"/>
      <c r="I132" s="7"/>
      <c r="J132" s="6"/>
    </row>
    <row r="133" spans="1:10" ht="24" customHeight="1">
      <c r="A133" s="1" t="s">
        <v>59</v>
      </c>
      <c r="D133" s="6">
        <v>25010190</v>
      </c>
      <c r="E133" s="53"/>
      <c r="F133" s="6">
        <v>15267204</v>
      </c>
      <c r="G133" s="7"/>
      <c r="H133" s="6">
        <v>1433879</v>
      </c>
      <c r="I133" s="7"/>
      <c r="J133" s="6">
        <v>0</v>
      </c>
    </row>
    <row r="134" spans="1:10" ht="24" customHeight="1">
      <c r="A134" s="1" t="s">
        <v>160</v>
      </c>
    </row>
    <row r="135" spans="1:10" ht="24" customHeight="1">
      <c r="A135" s="1" t="s">
        <v>161</v>
      </c>
      <c r="D135" s="6">
        <v>1281100</v>
      </c>
      <c r="E135" s="53"/>
      <c r="F135" s="6">
        <v>614000</v>
      </c>
      <c r="G135" s="7"/>
      <c r="H135" s="6">
        <v>0</v>
      </c>
      <c r="I135" s="7"/>
      <c r="J135" s="6">
        <v>0</v>
      </c>
    </row>
    <row r="136" spans="1:10" ht="24" customHeight="1">
      <c r="D136" s="6"/>
      <c r="E136" s="53"/>
      <c r="F136" s="6"/>
      <c r="G136" s="7"/>
      <c r="H136" s="6"/>
      <c r="I136" s="7"/>
      <c r="J136" s="6"/>
    </row>
    <row r="137" spans="1:10" ht="24" customHeight="1">
      <c r="A137" s="51" t="s">
        <v>169</v>
      </c>
      <c r="B137" s="29"/>
      <c r="D137" s="24"/>
      <c r="E137" s="24"/>
      <c r="F137" s="24"/>
      <c r="H137" s="24"/>
      <c r="J137" s="24"/>
    </row>
  </sheetData>
  <mergeCells count="18">
    <mergeCell ref="A38:J38"/>
    <mergeCell ref="A39:J39"/>
    <mergeCell ref="D40:F40"/>
    <mergeCell ref="H40:J40"/>
    <mergeCell ref="A3:J3"/>
    <mergeCell ref="A4:J4"/>
    <mergeCell ref="A5:J5"/>
    <mergeCell ref="D6:F6"/>
    <mergeCell ref="H6:J6"/>
    <mergeCell ref="A37:J37"/>
    <mergeCell ref="D103:F103"/>
    <mergeCell ref="H103:J103"/>
    <mergeCell ref="A61:J61"/>
    <mergeCell ref="A62:J62"/>
    <mergeCell ref="D63:F63"/>
    <mergeCell ref="H63:J63"/>
    <mergeCell ref="A101:J101"/>
    <mergeCell ref="A102:J102"/>
  </mergeCells>
  <printOptions horizontalCentered="1"/>
  <pageMargins left="0.78740157480314965" right="0.23622047244094491" top="0.78740157480314965" bottom="0.19685039370078741" header="0.31496062992125984" footer="0.31496062992125984"/>
  <pageSetup paperSize="9" scale="70" fitToHeight="3" orientation="portrait" r:id="rId1"/>
  <rowBreaks count="3" manualBreakCount="3">
    <brk id="34" max="9" man="1"/>
    <brk id="57" max="16383" man="1"/>
    <brk id="9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U32"/>
  <sheetViews>
    <sheetView showGridLines="0" view="pageBreakPreview" zoomScale="80" zoomScaleNormal="90" zoomScaleSheetLayoutView="80" workbookViewId="0">
      <selection activeCell="B26" sqref="B26"/>
    </sheetView>
  </sheetViews>
  <sheetFormatPr defaultRowHeight="22.9" customHeight="1"/>
  <cols>
    <col min="1" max="1" width="11.140625" style="30" customWidth="1"/>
    <col min="2" max="2" width="32" style="30" customWidth="1"/>
    <col min="3" max="3" width="14.7109375" style="30" customWidth="1"/>
    <col min="4" max="4" width="1.42578125" style="30" customWidth="1"/>
    <col min="5" max="5" width="17" style="30" bestFit="1" customWidth="1"/>
    <col min="6" max="6" width="1.42578125" style="30" customWidth="1"/>
    <col min="7" max="7" width="14.7109375" style="30" customWidth="1"/>
    <col min="8" max="8" width="1.42578125" style="30" customWidth="1"/>
    <col min="9" max="9" width="16" style="30" customWidth="1"/>
    <col min="10" max="10" width="1.42578125" style="30" customWidth="1"/>
    <col min="11" max="11" width="15" style="30" customWidth="1"/>
    <col min="12" max="12" width="1.42578125" style="30" customWidth="1"/>
    <col min="13" max="13" width="18.42578125" style="30" bestFit="1" customWidth="1"/>
    <col min="14" max="14" width="1.42578125" style="30" customWidth="1"/>
    <col min="15" max="15" width="17.42578125" style="30" bestFit="1" customWidth="1"/>
    <col min="16" max="16" width="1.42578125" style="30" customWidth="1"/>
    <col min="17" max="17" width="17" style="30" bestFit="1" customWidth="1"/>
    <col min="18" max="18" width="1.42578125" style="30" customWidth="1"/>
    <col min="19" max="19" width="15.7109375" style="30" customWidth="1"/>
    <col min="20" max="20" width="1.42578125" style="30" customWidth="1"/>
    <col min="21" max="21" width="17" style="30" customWidth="1"/>
    <col min="22" max="16384" width="9.140625" style="30"/>
  </cols>
  <sheetData>
    <row r="1" spans="1:21" ht="22.9" customHeight="1">
      <c r="A1" s="89" t="s">
        <v>63</v>
      </c>
      <c r="B1" s="89"/>
      <c r="C1" s="89"/>
      <c r="D1" s="89"/>
      <c r="E1" s="89"/>
      <c r="F1" s="89"/>
      <c r="G1" s="31"/>
      <c r="I1" s="31"/>
      <c r="K1" s="31"/>
      <c r="M1" s="31"/>
      <c r="O1" s="31"/>
      <c r="Q1" s="31"/>
      <c r="S1" s="31"/>
      <c r="U1" s="31"/>
    </row>
    <row r="2" spans="1:21" ht="22.9" customHeight="1">
      <c r="A2" s="89" t="s">
        <v>125</v>
      </c>
      <c r="B2" s="89"/>
      <c r="C2" s="89"/>
      <c r="D2" s="89"/>
      <c r="E2" s="89"/>
      <c r="F2" s="89"/>
      <c r="G2" s="31"/>
      <c r="I2" s="31"/>
      <c r="K2" s="31"/>
      <c r="M2" s="31"/>
      <c r="O2" s="31"/>
      <c r="Q2" s="31"/>
      <c r="S2" s="31"/>
      <c r="U2" s="31"/>
    </row>
    <row r="3" spans="1:21" ht="22.9" customHeight="1">
      <c r="A3" s="89" t="s">
        <v>168</v>
      </c>
      <c r="B3" s="89"/>
      <c r="C3" s="89"/>
      <c r="D3" s="89"/>
      <c r="E3" s="89"/>
      <c r="F3" s="89"/>
      <c r="G3" s="31"/>
      <c r="I3" s="31"/>
      <c r="K3" s="31"/>
      <c r="M3" s="31"/>
      <c r="O3" s="31"/>
      <c r="Q3" s="31"/>
      <c r="S3" s="31"/>
      <c r="U3" s="31"/>
    </row>
    <row r="4" spans="1:21" ht="22.9" customHeight="1">
      <c r="B4" s="33"/>
      <c r="C4" s="33"/>
      <c r="D4" s="33"/>
      <c r="E4" s="33"/>
      <c r="F4" s="33"/>
      <c r="G4" s="33"/>
      <c r="I4" s="33"/>
      <c r="K4" s="33"/>
      <c r="M4" s="33"/>
      <c r="O4" s="33"/>
      <c r="Q4" s="33"/>
      <c r="S4" s="33"/>
      <c r="U4" s="34" t="s">
        <v>170</v>
      </c>
    </row>
    <row r="5" spans="1:21" ht="22.9" customHeight="1">
      <c r="A5" s="35"/>
      <c r="B5" s="35"/>
      <c r="C5" s="90" t="s">
        <v>0</v>
      </c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</row>
    <row r="6" spans="1:21" ht="22.9" customHeight="1">
      <c r="A6" s="35"/>
      <c r="B6" s="35"/>
      <c r="C6" s="93" t="s">
        <v>76</v>
      </c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84"/>
      <c r="S6" s="84"/>
      <c r="T6" s="84"/>
      <c r="U6" s="84"/>
    </row>
    <row r="7" spans="1:21" ht="22.9" customHeight="1">
      <c r="A7" s="35"/>
      <c r="B7" s="35"/>
      <c r="C7" s="57"/>
      <c r="D7" s="57"/>
      <c r="E7" s="57"/>
      <c r="F7" s="57"/>
      <c r="G7" s="57"/>
      <c r="H7" s="57"/>
      <c r="I7" s="57"/>
      <c r="J7" s="57"/>
      <c r="K7" s="92" t="s">
        <v>120</v>
      </c>
      <c r="L7" s="92"/>
      <c r="M7" s="92"/>
      <c r="N7" s="92"/>
      <c r="O7" s="92"/>
      <c r="P7" s="12"/>
      <c r="Q7" s="12"/>
      <c r="R7" s="12"/>
      <c r="S7" s="12"/>
      <c r="T7" s="12"/>
      <c r="U7" s="12"/>
    </row>
    <row r="8" spans="1:21" ht="22.9" customHeight="1">
      <c r="A8" s="35"/>
      <c r="B8" s="35"/>
      <c r="C8" s="57"/>
      <c r="D8" s="57"/>
      <c r="E8" s="57"/>
      <c r="F8" s="57"/>
      <c r="G8" s="57"/>
      <c r="H8" s="57"/>
      <c r="I8" s="57"/>
      <c r="J8" s="57"/>
      <c r="K8" s="57" t="s">
        <v>98</v>
      </c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1" ht="22.9" customHeight="1">
      <c r="A9" s="35"/>
      <c r="B9" s="35"/>
      <c r="C9" s="57"/>
      <c r="D9" s="57"/>
      <c r="E9" s="57"/>
      <c r="F9" s="57"/>
      <c r="G9" s="57"/>
      <c r="H9" s="57"/>
      <c r="I9" s="57"/>
      <c r="J9" s="57"/>
      <c r="K9" s="57" t="s">
        <v>99</v>
      </c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1" ht="22.9" customHeight="1">
      <c r="A10" s="35"/>
      <c r="B10" s="35"/>
      <c r="C10" s="57"/>
      <c r="D10" s="57"/>
      <c r="E10" s="57"/>
      <c r="F10" s="57"/>
      <c r="G10" s="57"/>
      <c r="H10" s="57"/>
      <c r="I10" s="57"/>
      <c r="J10" s="57"/>
      <c r="K10" s="36" t="s">
        <v>100</v>
      </c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1" ht="22.9" customHeight="1">
      <c r="A11" s="35"/>
      <c r="B11" s="35"/>
      <c r="C11" s="57"/>
      <c r="D11" s="57"/>
      <c r="E11" s="57"/>
      <c r="F11" s="57"/>
      <c r="G11" s="57"/>
      <c r="H11" s="57"/>
      <c r="I11" s="57"/>
      <c r="J11" s="57"/>
      <c r="K11" s="11" t="s">
        <v>101</v>
      </c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1" ht="22.9" customHeight="1">
      <c r="A12" s="35"/>
      <c r="B12" s="35"/>
      <c r="C12" s="57"/>
      <c r="D12" s="57"/>
      <c r="E12" s="57"/>
      <c r="F12" s="57"/>
      <c r="G12" s="57"/>
      <c r="H12" s="57"/>
      <c r="I12" s="57"/>
      <c r="J12" s="57"/>
      <c r="K12" s="11" t="s">
        <v>102</v>
      </c>
      <c r="L12" s="12"/>
      <c r="M12" s="12"/>
      <c r="N12" s="12"/>
      <c r="P12" s="12"/>
      <c r="Q12" s="12"/>
      <c r="R12" s="12"/>
      <c r="S12" s="12"/>
      <c r="T12" s="12"/>
      <c r="U12" s="12"/>
    </row>
    <row r="13" spans="1:21" ht="22.9" customHeight="1">
      <c r="A13" s="35"/>
      <c r="B13" s="35"/>
      <c r="C13" s="85"/>
      <c r="D13" s="85"/>
      <c r="E13" s="85"/>
      <c r="F13" s="85"/>
      <c r="G13" s="85"/>
      <c r="H13" s="85"/>
      <c r="I13" s="85"/>
      <c r="J13" s="85"/>
      <c r="K13" s="11" t="s">
        <v>103</v>
      </c>
      <c r="L13" s="85"/>
      <c r="M13" s="38" t="s">
        <v>133</v>
      </c>
      <c r="N13" s="85"/>
      <c r="O13" s="11" t="s">
        <v>108</v>
      </c>
      <c r="P13" s="85"/>
      <c r="Q13" s="11" t="s">
        <v>112</v>
      </c>
      <c r="R13" s="11"/>
      <c r="S13" s="11" t="s">
        <v>113</v>
      </c>
      <c r="T13" s="11"/>
      <c r="U13" s="11"/>
    </row>
    <row r="14" spans="1:21" s="35" customFormat="1" ht="22.9" customHeight="1">
      <c r="C14" s="57" t="s">
        <v>47</v>
      </c>
      <c r="E14" s="57" t="s">
        <v>95</v>
      </c>
      <c r="K14" s="11" t="s">
        <v>104</v>
      </c>
      <c r="L14" s="38"/>
      <c r="M14" s="38" t="s">
        <v>134</v>
      </c>
      <c r="N14" s="38"/>
      <c r="O14" s="11" t="s">
        <v>109</v>
      </c>
      <c r="Q14" s="11" t="s">
        <v>114</v>
      </c>
      <c r="R14" s="11"/>
      <c r="S14" s="11" t="s">
        <v>115</v>
      </c>
      <c r="T14" s="11"/>
      <c r="U14" s="11" t="s">
        <v>41</v>
      </c>
    </row>
    <row r="15" spans="1:21" s="35" customFormat="1" ht="22.9" customHeight="1">
      <c r="C15" s="58" t="s">
        <v>48</v>
      </c>
      <c r="E15" s="58" t="s">
        <v>96</v>
      </c>
      <c r="G15" s="91" t="s">
        <v>38</v>
      </c>
      <c r="H15" s="91"/>
      <c r="I15" s="91"/>
      <c r="J15" s="38"/>
      <c r="K15" s="11" t="s">
        <v>105</v>
      </c>
      <c r="L15" s="38"/>
      <c r="M15" s="38" t="s">
        <v>135</v>
      </c>
      <c r="N15" s="38"/>
      <c r="O15" s="11" t="s">
        <v>110</v>
      </c>
      <c r="P15" s="38"/>
      <c r="Q15" s="11" t="s">
        <v>116</v>
      </c>
      <c r="R15" s="57"/>
      <c r="S15" s="11" t="s">
        <v>117</v>
      </c>
      <c r="T15" s="57"/>
      <c r="U15" s="11" t="s">
        <v>110</v>
      </c>
    </row>
    <row r="16" spans="1:21" s="35" customFormat="1" ht="22.9" customHeight="1">
      <c r="C16" s="36" t="s">
        <v>39</v>
      </c>
      <c r="E16" s="36" t="s">
        <v>97</v>
      </c>
      <c r="G16" s="37" t="s">
        <v>46</v>
      </c>
      <c r="I16" s="37" t="s">
        <v>40</v>
      </c>
      <c r="K16" s="36" t="s">
        <v>106</v>
      </c>
      <c r="M16" s="37" t="s">
        <v>107</v>
      </c>
      <c r="O16" s="36" t="s">
        <v>111</v>
      </c>
      <c r="Q16" s="36" t="s">
        <v>118</v>
      </c>
      <c r="R16" s="57"/>
      <c r="S16" s="36" t="s">
        <v>119</v>
      </c>
      <c r="T16" s="57"/>
      <c r="U16" s="36" t="s">
        <v>111</v>
      </c>
    </row>
    <row r="17" spans="1:21" ht="22.9" customHeight="1">
      <c r="A17" s="2" t="s">
        <v>184</v>
      </c>
      <c r="C17" s="39">
        <v>100000000</v>
      </c>
      <c r="E17" s="39">
        <v>0</v>
      </c>
      <c r="F17" s="39"/>
      <c r="G17" s="39">
        <v>10000000</v>
      </c>
      <c r="H17" s="39"/>
      <c r="I17" s="39">
        <v>305358007</v>
      </c>
      <c r="J17" s="39"/>
      <c r="K17" s="30">
        <v>-4703</v>
      </c>
      <c r="L17" s="39"/>
      <c r="M17" s="39">
        <v>-151858337</v>
      </c>
      <c r="N17" s="39"/>
      <c r="O17" s="39">
        <f>SUM(K17:M17)</f>
        <v>-151863040</v>
      </c>
      <c r="P17" s="39"/>
      <c r="Q17" s="39">
        <f>SUM(O17,I17,G17,C17,E17)</f>
        <v>263494967</v>
      </c>
      <c r="R17" s="39"/>
      <c r="S17" s="39">
        <v>-199536</v>
      </c>
      <c r="T17" s="39"/>
      <c r="U17" s="39">
        <f>SUM(Q17:S17)</f>
        <v>263295431</v>
      </c>
    </row>
    <row r="18" spans="1:21" ht="22.9" customHeight="1">
      <c r="A18" s="3" t="s">
        <v>198</v>
      </c>
      <c r="B18" s="2"/>
      <c r="C18" s="39">
        <v>0</v>
      </c>
      <c r="E18" s="39">
        <v>0</v>
      </c>
      <c r="F18" s="39"/>
      <c r="G18" s="39">
        <v>0</v>
      </c>
      <c r="H18" s="39"/>
      <c r="I18" s="39">
        <v>0</v>
      </c>
      <c r="J18" s="39"/>
      <c r="K18" s="30">
        <v>-9347</v>
      </c>
      <c r="L18" s="39"/>
      <c r="M18" s="39">
        <v>-506830</v>
      </c>
      <c r="N18" s="39"/>
      <c r="O18" s="39">
        <f>SUM(K18:M18)</f>
        <v>-516177</v>
      </c>
      <c r="P18" s="39"/>
      <c r="Q18" s="39">
        <f>SUM(O18,I18,G18,C18,E18)</f>
        <v>-516177</v>
      </c>
      <c r="R18" s="39"/>
      <c r="S18" s="39">
        <v>512982</v>
      </c>
      <c r="T18" s="39"/>
      <c r="U18" s="39">
        <f>SUM(Q18:S18)</f>
        <v>-3195</v>
      </c>
    </row>
    <row r="19" spans="1:21" ht="22.9" customHeight="1">
      <c r="A19" s="3" t="s">
        <v>61</v>
      </c>
      <c r="C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</row>
    <row r="20" spans="1:21" ht="22.9" customHeight="1">
      <c r="A20" s="3" t="s">
        <v>62</v>
      </c>
      <c r="C20" s="39">
        <v>0</v>
      </c>
      <c r="E20" s="39">
        <v>0</v>
      </c>
      <c r="F20" s="39"/>
      <c r="G20" s="39">
        <v>4000000</v>
      </c>
      <c r="H20" s="39"/>
      <c r="I20" s="39">
        <v>-4000000</v>
      </c>
      <c r="J20" s="39"/>
      <c r="K20" s="39">
        <v>0</v>
      </c>
      <c r="L20" s="39"/>
      <c r="M20" s="39">
        <v>0</v>
      </c>
      <c r="N20" s="39"/>
      <c r="O20" s="39">
        <f>SUM(K20:M20)</f>
        <v>0</v>
      </c>
      <c r="P20" s="39"/>
      <c r="Q20" s="39">
        <f>SUM(C20,E20,G20,I20,O20)</f>
        <v>0</v>
      </c>
      <c r="R20" s="39"/>
      <c r="S20" s="39">
        <v>0</v>
      </c>
      <c r="T20" s="39"/>
      <c r="U20" s="39">
        <f>SUM(Q20:S20)</f>
        <v>0</v>
      </c>
    </row>
    <row r="21" spans="1:21" ht="22.9" customHeight="1">
      <c r="A21" s="3" t="s">
        <v>195</v>
      </c>
      <c r="C21" s="39">
        <v>0</v>
      </c>
      <c r="E21" s="39">
        <v>0</v>
      </c>
      <c r="F21" s="39"/>
      <c r="G21" s="39">
        <v>0</v>
      </c>
      <c r="H21" s="39"/>
      <c r="I21" s="39">
        <v>-432620000</v>
      </c>
      <c r="J21" s="39"/>
      <c r="K21" s="39">
        <v>0</v>
      </c>
      <c r="L21" s="39"/>
      <c r="M21" s="39">
        <v>0</v>
      </c>
      <c r="N21" s="39"/>
      <c r="O21" s="39">
        <f>SUM(K21:M21)</f>
        <v>0</v>
      </c>
      <c r="P21" s="39"/>
      <c r="Q21" s="39">
        <f>SUM(O21,I21,G21,C21,E21)</f>
        <v>-432620000</v>
      </c>
      <c r="R21" s="39"/>
      <c r="S21" s="39">
        <v>0</v>
      </c>
      <c r="T21" s="39"/>
      <c r="U21" s="39">
        <f>SUM(Q21:S21)</f>
        <v>-432620000</v>
      </c>
    </row>
    <row r="22" spans="1:21" ht="22.9" customHeight="1">
      <c r="A22" s="63" t="s">
        <v>163</v>
      </c>
      <c r="C22" s="39">
        <v>15500000</v>
      </c>
      <c r="E22" s="39">
        <v>3100000</v>
      </c>
      <c r="F22" s="39"/>
      <c r="G22" s="39">
        <v>0</v>
      </c>
      <c r="H22" s="39"/>
      <c r="I22" s="39">
        <v>0</v>
      </c>
      <c r="J22" s="39"/>
      <c r="K22" s="39">
        <v>0</v>
      </c>
      <c r="L22" s="39"/>
      <c r="M22" s="39">
        <v>0</v>
      </c>
      <c r="N22" s="39"/>
      <c r="O22" s="39">
        <v>0</v>
      </c>
      <c r="P22" s="39"/>
      <c r="Q22" s="39">
        <f>SUM(O22,I22,G22,C22,E22)</f>
        <v>18600000</v>
      </c>
      <c r="R22" s="39"/>
      <c r="S22" s="39">
        <v>0</v>
      </c>
      <c r="T22" s="39"/>
      <c r="U22" s="39">
        <f>SUM(Q22:S22)</f>
        <v>18600000</v>
      </c>
    </row>
    <row r="23" spans="1:21" ht="22.9" customHeight="1">
      <c r="A23" s="3" t="s">
        <v>181</v>
      </c>
      <c r="C23" s="40">
        <v>0</v>
      </c>
      <c r="E23" s="40">
        <v>0</v>
      </c>
      <c r="F23" s="41"/>
      <c r="G23" s="42">
        <v>0</v>
      </c>
      <c r="H23" s="41"/>
      <c r="I23" s="42">
        <v>607596502</v>
      </c>
      <c r="J23" s="41"/>
      <c r="K23" s="42">
        <v>-310573</v>
      </c>
      <c r="L23" s="41"/>
      <c r="M23" s="42">
        <v>0</v>
      </c>
      <c r="N23" s="41"/>
      <c r="O23" s="39">
        <f>SUM(K23:M23)</f>
        <v>-310573</v>
      </c>
      <c r="P23" s="41"/>
      <c r="Q23" s="39">
        <f>SUM(O23,I23,G23,C23,E23)</f>
        <v>607285929</v>
      </c>
      <c r="R23" s="41"/>
      <c r="S23" s="42">
        <v>-313446</v>
      </c>
      <c r="T23" s="41"/>
      <c r="U23" s="39">
        <f>SUM(Q23:S23)</f>
        <v>606972483</v>
      </c>
    </row>
    <row r="24" spans="1:21" ht="22.9" customHeight="1" thickBot="1">
      <c r="A24" s="2" t="s">
        <v>174</v>
      </c>
      <c r="C24" s="43">
        <f>SUM(C17:C23)</f>
        <v>115500000</v>
      </c>
      <c r="E24" s="43">
        <f>SUM(E17:E23)</f>
        <v>3100000</v>
      </c>
      <c r="F24" s="39"/>
      <c r="G24" s="43">
        <f>SUM(G17:G23)</f>
        <v>14000000</v>
      </c>
      <c r="H24" s="39"/>
      <c r="I24" s="43">
        <f>SUM(I17:I23)</f>
        <v>476334509</v>
      </c>
      <c r="J24" s="39"/>
      <c r="K24" s="43">
        <f>SUM(K17:K23)</f>
        <v>-324623</v>
      </c>
      <c r="L24" s="39"/>
      <c r="M24" s="43">
        <f>SUM(M17:M23)</f>
        <v>-152365167</v>
      </c>
      <c r="N24" s="39"/>
      <c r="O24" s="43">
        <f>SUM(O17:O23)</f>
        <v>-152689790</v>
      </c>
      <c r="P24" s="39"/>
      <c r="Q24" s="43">
        <f>SUM(Q17:Q23)</f>
        <v>456244719</v>
      </c>
      <c r="R24" s="39"/>
      <c r="S24" s="43">
        <f>SUM(S17:S23)</f>
        <v>0</v>
      </c>
      <c r="T24" s="39"/>
      <c r="U24" s="43">
        <f>SUM(U17:U23)</f>
        <v>456244719</v>
      </c>
    </row>
    <row r="25" spans="1:21" ht="22.9" customHeight="1" thickTop="1">
      <c r="A25" s="2"/>
      <c r="C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</row>
    <row r="26" spans="1:21" ht="22.9" customHeight="1">
      <c r="A26" s="2" t="s">
        <v>174</v>
      </c>
      <c r="C26" s="39">
        <f>C24</f>
        <v>115500000</v>
      </c>
      <c r="E26" s="39">
        <f>E24</f>
        <v>3100000</v>
      </c>
      <c r="F26" s="39"/>
      <c r="G26" s="30">
        <f>G24</f>
        <v>14000000</v>
      </c>
      <c r="H26" s="39"/>
      <c r="I26" s="39">
        <f>I24</f>
        <v>476334509</v>
      </c>
      <c r="K26" s="39">
        <f>K24</f>
        <v>-324623</v>
      </c>
      <c r="L26" s="39"/>
      <c r="M26" s="30">
        <v>-152365167</v>
      </c>
      <c r="N26" s="41"/>
      <c r="O26" s="30">
        <f>SUM(K26:M26)</f>
        <v>-152689790</v>
      </c>
      <c r="Q26" s="30">
        <f>SUM(O26,I26,G26,C26,E26)</f>
        <v>456244719</v>
      </c>
      <c r="S26" s="30">
        <f>S24</f>
        <v>0</v>
      </c>
      <c r="U26" s="30">
        <f>SUM(Q26:S26)</f>
        <v>456244719</v>
      </c>
    </row>
    <row r="27" spans="1:21" ht="22.9" customHeight="1">
      <c r="A27" s="3" t="s">
        <v>195</v>
      </c>
      <c r="C27" s="41">
        <v>0</v>
      </c>
      <c r="E27" s="41">
        <v>0</v>
      </c>
      <c r="F27" s="41"/>
      <c r="G27" s="41">
        <v>0</v>
      </c>
      <c r="H27" s="41"/>
      <c r="I27" s="41">
        <v>-585197025</v>
      </c>
      <c r="J27" s="41"/>
      <c r="K27" s="41">
        <v>0</v>
      </c>
      <c r="L27" s="41"/>
      <c r="M27" s="41">
        <v>0</v>
      </c>
      <c r="N27" s="41"/>
      <c r="O27" s="30">
        <f>SUM(K27:M27)</f>
        <v>0</v>
      </c>
      <c r="P27" s="41"/>
      <c r="Q27" s="30">
        <f>SUM(O27,I27,G27,C27,E27)</f>
        <v>-585197025</v>
      </c>
      <c r="R27" s="41"/>
      <c r="S27" s="30">
        <f>S25</f>
        <v>0</v>
      </c>
      <c r="T27" s="41"/>
      <c r="U27" s="30">
        <f>SUM(Q27:S27)</f>
        <v>-585197025</v>
      </c>
    </row>
    <row r="28" spans="1:21" ht="22.9" customHeight="1">
      <c r="A28" s="63" t="s">
        <v>196</v>
      </c>
      <c r="C28" s="41">
        <v>24500000</v>
      </c>
      <c r="E28" s="41">
        <v>2695845842</v>
      </c>
      <c r="F28" s="41"/>
      <c r="G28" s="41">
        <v>0</v>
      </c>
      <c r="H28" s="41"/>
      <c r="I28" s="41">
        <v>0</v>
      </c>
      <c r="J28" s="41"/>
      <c r="K28" s="41">
        <v>0</v>
      </c>
      <c r="L28" s="41"/>
      <c r="M28" s="41">
        <v>0</v>
      </c>
      <c r="N28" s="41"/>
      <c r="O28" s="30">
        <f>SUM(K28:M28)</f>
        <v>0</v>
      </c>
      <c r="P28" s="41"/>
      <c r="Q28" s="30">
        <f>SUM(O28,I28,G28,C28,E28)</f>
        <v>2720345842</v>
      </c>
      <c r="R28" s="41"/>
      <c r="S28" s="30">
        <f>S26</f>
        <v>0</v>
      </c>
      <c r="T28" s="41"/>
      <c r="U28" s="30">
        <f>SUM(Q28:S28)</f>
        <v>2720345842</v>
      </c>
    </row>
    <row r="29" spans="1:21" ht="22.9" customHeight="1">
      <c r="A29" s="63" t="s">
        <v>181</v>
      </c>
      <c r="C29" s="41">
        <v>0</v>
      </c>
      <c r="E29" s="41">
        <v>0</v>
      </c>
      <c r="F29" s="41"/>
      <c r="G29" s="41">
        <v>0</v>
      </c>
      <c r="H29" s="41"/>
      <c r="I29" s="41">
        <f>SUM('PL&amp;CF'!D28)</f>
        <v>501116717</v>
      </c>
      <c r="J29" s="41"/>
      <c r="K29" s="41">
        <v>424500</v>
      </c>
      <c r="L29" s="41"/>
      <c r="M29" s="41">
        <v>0</v>
      </c>
      <c r="N29" s="41"/>
      <c r="O29" s="30">
        <f>SUM(K29:M29)</f>
        <v>424500</v>
      </c>
      <c r="P29" s="41"/>
      <c r="Q29" s="30">
        <f>SUM(O29,I29,G29,C29,E29)</f>
        <v>501541217</v>
      </c>
      <c r="R29" s="41"/>
      <c r="S29" s="30">
        <f>S27</f>
        <v>0</v>
      </c>
      <c r="T29" s="41"/>
      <c r="U29" s="30">
        <f>SUM(Q29:S29)</f>
        <v>501541217</v>
      </c>
    </row>
    <row r="30" spans="1:21" ht="22.9" customHeight="1" thickBot="1">
      <c r="A30" s="2" t="s">
        <v>173</v>
      </c>
      <c r="C30" s="43">
        <f>SUM(C26:C29)</f>
        <v>140000000</v>
      </c>
      <c r="E30" s="43">
        <f>SUM(E26:E29)</f>
        <v>2698945842</v>
      </c>
      <c r="F30" s="41"/>
      <c r="G30" s="43">
        <f>SUM(G26:G29)</f>
        <v>14000000</v>
      </c>
      <c r="H30" s="41"/>
      <c r="I30" s="43">
        <f>SUM(I26:I29)</f>
        <v>392254201</v>
      </c>
      <c r="J30" s="41"/>
      <c r="K30" s="43">
        <f>SUM(K26:K29)</f>
        <v>99877</v>
      </c>
      <c r="L30" s="41"/>
      <c r="M30" s="43">
        <f>SUM(M26:M29)</f>
        <v>-152365167</v>
      </c>
      <c r="N30" s="41"/>
      <c r="O30" s="43">
        <f>SUM(O26:O29)</f>
        <v>-152265290</v>
      </c>
      <c r="P30" s="41"/>
      <c r="Q30" s="43">
        <f>SUM(Q26:Q29)</f>
        <v>3092934753</v>
      </c>
      <c r="R30" s="41"/>
      <c r="S30" s="86">
        <f>SUM(S26:S29)</f>
        <v>0</v>
      </c>
      <c r="T30" s="41"/>
      <c r="U30" s="43">
        <f>SUM(U26:U29)</f>
        <v>3092934753</v>
      </c>
    </row>
    <row r="31" spans="1:21" ht="22.9" customHeight="1" thickTop="1">
      <c r="A31" s="2"/>
      <c r="C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>
        <f>U30-BS!D70</f>
        <v>0</v>
      </c>
    </row>
    <row r="32" spans="1:21" ht="22.9" customHeight="1">
      <c r="A32" s="1" t="s">
        <v>169</v>
      </c>
      <c r="B32" s="3"/>
    </row>
  </sheetData>
  <mergeCells count="7">
    <mergeCell ref="A2:F2"/>
    <mergeCell ref="A1:F1"/>
    <mergeCell ref="A3:F3"/>
    <mergeCell ref="C5:U5"/>
    <mergeCell ref="G15:I15"/>
    <mergeCell ref="K7:O7"/>
    <mergeCell ref="C6:Q6"/>
  </mergeCells>
  <printOptions horizontalCentered="1"/>
  <pageMargins left="0.31496062992125984" right="0.31496062992125984" top="0.9055118110236221" bottom="0.19685039370078741" header="0.31496062992125984" footer="0.31496062992125984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L24"/>
  <sheetViews>
    <sheetView showGridLines="0" view="pageBreakPreview" zoomScale="80" zoomScaleNormal="100" zoomScaleSheetLayoutView="80" workbookViewId="0">
      <selection activeCell="B18" sqref="B18"/>
    </sheetView>
  </sheetViews>
  <sheetFormatPr defaultRowHeight="24" customHeight="1"/>
  <cols>
    <col min="1" max="1" width="11.140625" style="30" customWidth="1"/>
    <col min="2" max="2" width="41.7109375" style="30" customWidth="1"/>
    <col min="3" max="3" width="9.140625" style="30" customWidth="1"/>
    <col min="4" max="4" width="18.7109375" style="30" customWidth="1"/>
    <col min="5" max="5" width="1.140625" style="30" customWidth="1"/>
    <col min="6" max="6" width="18.7109375" style="30" customWidth="1"/>
    <col min="7" max="7" width="1.140625" style="30" customWidth="1"/>
    <col min="8" max="8" width="18.7109375" style="30" customWidth="1"/>
    <col min="9" max="9" width="1.140625" style="30" customWidth="1"/>
    <col min="10" max="10" width="18.7109375" style="30" customWidth="1"/>
    <col min="11" max="11" width="1.140625" style="30" customWidth="1"/>
    <col min="12" max="12" width="18.7109375" style="30" customWidth="1"/>
    <col min="13" max="16384" width="9.140625" style="30"/>
  </cols>
  <sheetData>
    <row r="1" spans="1:12" ht="24" customHeight="1">
      <c r="A1" s="44" t="s">
        <v>63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</row>
    <row r="2" spans="1:12" ht="24" customHeight="1">
      <c r="A2" s="32" t="s">
        <v>126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</row>
    <row r="3" spans="1:12" ht="24" customHeight="1">
      <c r="A3" s="89" t="s">
        <v>168</v>
      </c>
      <c r="B3" s="89"/>
      <c r="C3" s="89"/>
      <c r="D3" s="89"/>
      <c r="E3" s="89"/>
      <c r="F3" s="89"/>
      <c r="G3" s="89"/>
      <c r="H3" s="89"/>
      <c r="I3" s="89"/>
      <c r="J3" s="89"/>
      <c r="K3" s="31"/>
      <c r="L3" s="31"/>
    </row>
    <row r="4" spans="1:12" ht="24" customHeight="1">
      <c r="B4" s="33"/>
      <c r="C4" s="33"/>
      <c r="D4" s="33"/>
      <c r="E4" s="33"/>
      <c r="F4" s="33"/>
      <c r="G4" s="33"/>
      <c r="H4" s="33"/>
      <c r="I4" s="33"/>
      <c r="J4" s="33"/>
      <c r="K4" s="33"/>
      <c r="L4" s="34" t="s">
        <v>172</v>
      </c>
    </row>
    <row r="5" spans="1:12" ht="24" customHeight="1">
      <c r="B5" s="33"/>
      <c r="C5" s="33"/>
      <c r="D5" s="94" t="s">
        <v>1</v>
      </c>
      <c r="E5" s="94"/>
      <c r="F5" s="94"/>
      <c r="G5" s="94"/>
      <c r="H5" s="94"/>
      <c r="I5" s="94"/>
      <c r="J5" s="94"/>
      <c r="K5" s="94"/>
      <c r="L5" s="94"/>
    </row>
    <row r="6" spans="1:12" s="35" customFormat="1" ht="24" customHeight="1">
      <c r="D6" s="57" t="s">
        <v>47</v>
      </c>
      <c r="F6" s="35" t="s">
        <v>95</v>
      </c>
      <c r="L6" s="11" t="s">
        <v>41</v>
      </c>
    </row>
    <row r="7" spans="1:12" s="35" customFormat="1" ht="24" customHeight="1">
      <c r="D7" s="58" t="s">
        <v>48</v>
      </c>
      <c r="F7" s="58" t="s">
        <v>121</v>
      </c>
      <c r="H7" s="91" t="s">
        <v>38</v>
      </c>
      <c r="I7" s="91"/>
      <c r="J7" s="91"/>
      <c r="K7" s="38"/>
      <c r="L7" s="11" t="s">
        <v>110</v>
      </c>
    </row>
    <row r="8" spans="1:12" s="35" customFormat="1" ht="24" customHeight="1">
      <c r="D8" s="36" t="s">
        <v>39</v>
      </c>
      <c r="F8" s="37" t="s">
        <v>97</v>
      </c>
      <c r="H8" s="37" t="s">
        <v>46</v>
      </c>
      <c r="J8" s="37" t="s">
        <v>40</v>
      </c>
      <c r="K8" s="38"/>
      <c r="L8" s="36" t="s">
        <v>111</v>
      </c>
    </row>
    <row r="9" spans="1:12" ht="24" customHeight="1">
      <c r="A9" s="2" t="s">
        <v>184</v>
      </c>
      <c r="D9" s="39">
        <v>100000000</v>
      </c>
      <c r="E9" s="39"/>
      <c r="F9" s="39">
        <v>0</v>
      </c>
      <c r="G9" s="39"/>
      <c r="H9" s="39">
        <v>10000000</v>
      </c>
      <c r="I9" s="39"/>
      <c r="J9" s="39">
        <v>13152236</v>
      </c>
      <c r="K9" s="39"/>
      <c r="L9" s="39">
        <f>SUM(D9:J9)</f>
        <v>123152236</v>
      </c>
    </row>
    <row r="10" spans="1:12" ht="24" customHeight="1">
      <c r="A10" s="3" t="s">
        <v>123</v>
      </c>
      <c r="D10" s="39"/>
      <c r="E10" s="39"/>
      <c r="F10" s="39"/>
      <c r="G10" s="39"/>
      <c r="H10" s="39"/>
      <c r="I10" s="39"/>
      <c r="J10" s="39"/>
      <c r="K10" s="39"/>
      <c r="L10" s="39"/>
    </row>
    <row r="11" spans="1:12" ht="24" customHeight="1">
      <c r="A11" s="3" t="s">
        <v>124</v>
      </c>
      <c r="D11" s="39">
        <v>0</v>
      </c>
      <c r="E11" s="39"/>
      <c r="F11" s="39">
        <v>0</v>
      </c>
      <c r="G11" s="39"/>
      <c r="H11" s="39">
        <v>4000000</v>
      </c>
      <c r="I11" s="39"/>
      <c r="J11" s="39">
        <v>-4000000</v>
      </c>
      <c r="K11" s="39"/>
      <c r="L11" s="39">
        <f>SUM(D11:J11)</f>
        <v>0</v>
      </c>
    </row>
    <row r="12" spans="1:12" ht="24" customHeight="1">
      <c r="A12" s="3" t="s">
        <v>195</v>
      </c>
      <c r="D12" s="39">
        <v>0</v>
      </c>
      <c r="E12" s="39"/>
      <c r="F12" s="39">
        <v>0</v>
      </c>
      <c r="G12" s="39"/>
      <c r="H12" s="39">
        <v>0</v>
      </c>
      <c r="I12" s="39"/>
      <c r="J12" s="39">
        <v>-432620000</v>
      </c>
      <c r="K12" s="39"/>
      <c r="L12" s="39">
        <f>SUM(D12:J12)</f>
        <v>-432620000</v>
      </c>
    </row>
    <row r="13" spans="1:12" ht="24" customHeight="1">
      <c r="A13" s="63" t="s">
        <v>164</v>
      </c>
      <c r="D13" s="39">
        <v>15500000</v>
      </c>
      <c r="E13" s="39"/>
      <c r="F13" s="39">
        <v>3100000</v>
      </c>
      <c r="G13" s="39"/>
      <c r="H13" s="39">
        <v>0</v>
      </c>
      <c r="I13" s="39"/>
      <c r="J13" s="39">
        <v>0</v>
      </c>
      <c r="K13" s="39"/>
      <c r="L13" s="39">
        <f>SUM(D13:J13)</f>
        <v>18600000</v>
      </c>
    </row>
    <row r="14" spans="1:12" ht="24" customHeight="1">
      <c r="A14" s="3" t="s">
        <v>181</v>
      </c>
      <c r="D14" s="40">
        <v>0</v>
      </c>
      <c r="E14" s="41"/>
      <c r="F14" s="42">
        <v>0</v>
      </c>
      <c r="G14" s="41"/>
      <c r="H14" s="42">
        <v>0</v>
      </c>
      <c r="I14" s="41"/>
      <c r="J14" s="42">
        <v>599735701</v>
      </c>
      <c r="K14" s="41"/>
      <c r="L14" s="39">
        <f>SUM(D14:J14)</f>
        <v>599735701</v>
      </c>
    </row>
    <row r="15" spans="1:12" ht="24" customHeight="1" thickBot="1">
      <c r="A15" s="2" t="s">
        <v>174</v>
      </c>
      <c r="D15" s="43">
        <f>SUM(D9:D14)</f>
        <v>115500000</v>
      </c>
      <c r="E15" s="39"/>
      <c r="F15" s="43">
        <f>SUM(F9:F14)</f>
        <v>3100000</v>
      </c>
      <c r="G15" s="39"/>
      <c r="H15" s="43">
        <f>SUM(H9:H14)</f>
        <v>14000000</v>
      </c>
      <c r="I15" s="39"/>
      <c r="J15" s="43">
        <f>SUM(J9:J14)</f>
        <v>176267937</v>
      </c>
      <c r="K15" s="39"/>
      <c r="L15" s="43">
        <f>SUM(L9:L14)</f>
        <v>308867937</v>
      </c>
    </row>
    <row r="16" spans="1:12" ht="24" customHeight="1" thickTop="1">
      <c r="A16" s="2"/>
      <c r="D16" s="41"/>
      <c r="E16" s="41"/>
      <c r="F16" s="41"/>
      <c r="G16" s="41"/>
      <c r="H16" s="41"/>
      <c r="I16" s="41"/>
      <c r="J16" s="41"/>
      <c r="K16" s="41"/>
      <c r="L16" s="41"/>
    </row>
    <row r="17" spans="1:12" ht="24" customHeight="1">
      <c r="A17" s="2" t="s">
        <v>174</v>
      </c>
      <c r="D17" s="39">
        <v>115500000</v>
      </c>
      <c r="E17" s="39"/>
      <c r="F17" s="39">
        <v>3100000</v>
      </c>
      <c r="G17" s="39"/>
      <c r="H17" s="39">
        <v>14000000</v>
      </c>
      <c r="I17" s="39"/>
      <c r="J17" s="39">
        <v>176267937</v>
      </c>
      <c r="K17" s="39"/>
      <c r="L17" s="39">
        <f>SUM(D17:J17)</f>
        <v>308867937</v>
      </c>
    </row>
    <row r="18" spans="1:12" ht="24" customHeight="1">
      <c r="A18" s="3" t="s">
        <v>195</v>
      </c>
      <c r="D18" s="39">
        <v>0</v>
      </c>
      <c r="E18" s="39"/>
      <c r="F18" s="39">
        <v>0</v>
      </c>
      <c r="G18" s="39"/>
      <c r="H18" s="39">
        <v>0</v>
      </c>
      <c r="I18" s="39"/>
      <c r="J18" s="39">
        <v>-585197025</v>
      </c>
      <c r="K18" s="39"/>
      <c r="L18" s="39">
        <f>SUM(D18:J18)</f>
        <v>-585197025</v>
      </c>
    </row>
    <row r="19" spans="1:12" ht="24" customHeight="1">
      <c r="A19" s="63" t="s">
        <v>196</v>
      </c>
      <c r="D19" s="39">
        <v>24500000</v>
      </c>
      <c r="E19" s="39"/>
      <c r="F19" s="39">
        <v>2695845842</v>
      </c>
      <c r="G19" s="39"/>
      <c r="H19" s="39">
        <v>0</v>
      </c>
      <c r="I19" s="39"/>
      <c r="J19" s="39">
        <v>0</v>
      </c>
      <c r="K19" s="39"/>
      <c r="L19" s="39">
        <f>SUM(D19:J19)</f>
        <v>2720345842</v>
      </c>
    </row>
    <row r="20" spans="1:12" ht="24" customHeight="1">
      <c r="A20" s="3" t="s">
        <v>181</v>
      </c>
      <c r="D20" s="40">
        <v>0</v>
      </c>
      <c r="E20" s="41"/>
      <c r="F20" s="42">
        <v>0</v>
      </c>
      <c r="G20" s="41"/>
      <c r="H20" s="42">
        <v>0</v>
      </c>
      <c r="I20" s="41"/>
      <c r="J20" s="42">
        <v>557215608</v>
      </c>
      <c r="K20" s="41"/>
      <c r="L20" s="42">
        <f>SUM(D20:J20)</f>
        <v>557215608</v>
      </c>
    </row>
    <row r="21" spans="1:12" ht="24" customHeight="1" thickBot="1">
      <c r="A21" s="2" t="s">
        <v>173</v>
      </c>
      <c r="D21" s="43">
        <f>SUM(D17:D20)</f>
        <v>140000000</v>
      </c>
      <c r="E21" s="39"/>
      <c r="F21" s="43">
        <f>SUM(F17:F20)</f>
        <v>2698945842</v>
      </c>
      <c r="G21" s="39"/>
      <c r="H21" s="43">
        <f>SUM(H17:H20)</f>
        <v>14000000</v>
      </c>
      <c r="I21" s="39"/>
      <c r="J21" s="43">
        <f>SUM(J17:J20)</f>
        <v>148286520</v>
      </c>
      <c r="K21" s="39"/>
      <c r="L21" s="43">
        <f>SUM(L17:L20)</f>
        <v>3001232362</v>
      </c>
    </row>
    <row r="22" spans="1:12" ht="24" customHeight="1" thickTop="1">
      <c r="A22" s="2"/>
      <c r="D22" s="41"/>
      <c r="E22" s="41"/>
      <c r="F22" s="41"/>
      <c r="G22" s="41"/>
      <c r="H22" s="41"/>
      <c r="I22" s="41"/>
      <c r="J22" s="41"/>
      <c r="K22" s="41"/>
      <c r="L22" s="41">
        <f>+L21-BS!H70</f>
        <v>0</v>
      </c>
    </row>
    <row r="23" spans="1:12" ht="24" customHeight="1">
      <c r="A23" s="1" t="s">
        <v>169</v>
      </c>
    </row>
    <row r="24" spans="1:12" ht="24" customHeight="1">
      <c r="A24" s="2"/>
    </row>
  </sheetData>
  <mergeCells count="3">
    <mergeCell ref="A3:J3"/>
    <mergeCell ref="D5:L5"/>
    <mergeCell ref="H7:J7"/>
  </mergeCells>
  <printOptions horizontalCentered="1"/>
  <pageMargins left="0.39370078740157483" right="0.39370078740157483" top="0.9055118110236221" bottom="0.31496062992125984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BS</vt:lpstr>
      <vt:lpstr>PL&amp;CF</vt:lpstr>
      <vt:lpstr>CE1</vt:lpstr>
      <vt:lpstr>CE3</vt:lpstr>
      <vt:lpstr>BS!Print_Area</vt:lpstr>
      <vt:lpstr>'CE1'!Print_Area</vt:lpstr>
      <vt:lpstr>'CE3'!Print_Area</vt:lpstr>
      <vt:lpstr>'PL&amp;CF'!Print_Area</vt:lpstr>
    </vt:vector>
  </TitlesOfParts>
  <Company>Ernst &amp; Young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SSS</dc:creator>
  <cp:lastModifiedBy>trithanan</cp:lastModifiedBy>
  <cp:lastPrinted>2014-02-19T09:55:44Z</cp:lastPrinted>
  <dcterms:created xsi:type="dcterms:W3CDTF">2010-05-11T14:47:29Z</dcterms:created>
  <dcterms:modified xsi:type="dcterms:W3CDTF">2014-02-19T12:38:20Z</dcterms:modified>
</cp:coreProperties>
</file>